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38400" windowHeight="19460" activeTab="7"/>
  </bookViews>
  <sheets>
    <sheet name="Előlap" sheetId="16" r:id="rId1"/>
    <sheet name="Általános leírás" sheetId="17" r:id="rId2"/>
    <sheet name="Főösszesítő" sheetId="10" r:id="rId3"/>
    <sheet name="1. Összesítő" sheetId="15" r:id="rId4"/>
    <sheet name="1. Általános kts" sheetId="14" r:id="rId5"/>
    <sheet name="2. Összesítő" sheetId="9" r:id="rId6"/>
    <sheet name="2. Építészet" sheetId="3" r:id="rId7"/>
    <sheet name="3. Összesítő" sheetId="13" r:id="rId8"/>
    <sheet name="3. Statika" sheetId="12" r:id="rId9"/>
  </sheets>
  <definedNames>
    <definedName name="_xlnm.Print_Area" localSheetId="4">'1. Általános kts'!$A$1:$I$21</definedName>
    <definedName name="_xlnm.Print_Area" localSheetId="6">'2. Építészet'!$A$1:$I$256</definedName>
    <definedName name="_xlnm.Print_Area" localSheetId="5">'2. Összesítő'!$A$1:$E$38</definedName>
    <definedName name="_xlnm.Print_Area" localSheetId="7">'3. Összesítő'!$A$1:$E$23</definedName>
    <definedName name="_xlnm.Print_Area" localSheetId="8">'3. Statika'!$A$1:$I$76</definedName>
    <definedName name="_xlnm.Print_Area" localSheetId="1">'Általános leírás'!$B$1:$J$19</definedName>
    <definedName name="_xlnm.Print_Area" localSheetId="0">Előlap!$A$1:$H$46</definedName>
    <definedName name="_xlnm.Print_Area" localSheetId="2">Főösszesítő!$B$2:$G$34</definedName>
    <definedName name="_xlnm.Print_Titles" localSheetId="4">'1. Általános kts'!$1:$8</definedName>
    <definedName name="_xlnm.Print_Titles" localSheetId="6">'2. Építészet'!$1:$7</definedName>
    <definedName name="_xlnm.Print_Titles" localSheetId="8">'3. Statika'!$1:$7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3" i="16" l="1"/>
  <c r="H253" i="3"/>
  <c r="I251" i="3"/>
  <c r="H251" i="3"/>
  <c r="I244" i="3"/>
  <c r="H245" i="3"/>
  <c r="I248" i="3"/>
  <c r="H249" i="3"/>
  <c r="I255" i="3"/>
  <c r="H254" i="3"/>
  <c r="H252" i="3"/>
  <c r="I249" i="3"/>
  <c r="D247" i="3"/>
  <c r="I247" i="3"/>
  <c r="I246" i="3"/>
  <c r="H244" i="3"/>
  <c r="I245" i="3"/>
  <c r="H246" i="3"/>
  <c r="H248" i="3"/>
  <c r="H255" i="3"/>
  <c r="I243" i="3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11" i="14"/>
  <c r="H11" i="14"/>
  <c r="A3" i="14"/>
  <c r="E14" i="10"/>
  <c r="I71" i="12"/>
  <c r="H71" i="12"/>
  <c r="H72" i="12"/>
  <c r="I72" i="12"/>
  <c r="D28" i="12"/>
  <c r="H41" i="12"/>
  <c r="I41" i="12"/>
  <c r="H42" i="12"/>
  <c r="I42" i="12"/>
  <c r="H43" i="12"/>
  <c r="I43" i="12"/>
  <c r="H44" i="12"/>
  <c r="I44" i="12"/>
  <c r="H45" i="12"/>
  <c r="I45" i="12"/>
  <c r="H46" i="12"/>
  <c r="I46" i="12"/>
  <c r="H47" i="12"/>
  <c r="I47" i="12"/>
  <c r="H48" i="12"/>
  <c r="I48" i="12"/>
  <c r="D40" i="12"/>
  <c r="H40" i="12"/>
  <c r="I39" i="12"/>
  <c r="H39" i="12"/>
  <c r="H12" i="12"/>
  <c r="I12" i="12"/>
  <c r="H13" i="12"/>
  <c r="I13" i="12"/>
  <c r="H14" i="12"/>
  <c r="I14" i="12"/>
  <c r="H15" i="12"/>
  <c r="I15" i="12"/>
  <c r="H16" i="12"/>
  <c r="I16" i="12"/>
  <c r="H17" i="12"/>
  <c r="I17" i="12"/>
  <c r="H18" i="12"/>
  <c r="I18" i="12"/>
  <c r="H19" i="12"/>
  <c r="I19" i="12"/>
  <c r="H20" i="12"/>
  <c r="I20" i="12"/>
  <c r="H21" i="12"/>
  <c r="I21" i="12"/>
  <c r="D11" i="12"/>
  <c r="H11" i="12"/>
  <c r="H32" i="12"/>
  <c r="I32" i="12"/>
  <c r="H33" i="12"/>
  <c r="H10" i="12"/>
  <c r="I10" i="12"/>
  <c r="I254" i="3"/>
  <c r="H247" i="3"/>
  <c r="I253" i="3"/>
  <c r="I252" i="3"/>
  <c r="H243" i="3"/>
  <c r="H19" i="14"/>
  <c r="D11" i="15"/>
  <c r="D12" i="15"/>
  <c r="I19" i="14"/>
  <c r="E11" i="15"/>
  <c r="E12" i="15"/>
  <c r="D13" i="15"/>
  <c r="I11" i="12"/>
  <c r="H49" i="12"/>
  <c r="D14" i="13"/>
  <c r="I40" i="12"/>
  <c r="I49" i="12"/>
  <c r="E14" i="13"/>
  <c r="I33" i="12"/>
  <c r="H256" i="3"/>
  <c r="D32" i="9"/>
  <c r="D12" i="10"/>
  <c r="I256" i="3"/>
  <c r="E32" i="9"/>
  <c r="E12" i="10"/>
  <c r="D14" i="15"/>
  <c r="D15" i="15"/>
  <c r="I30" i="12"/>
  <c r="H30" i="12"/>
  <c r="D63" i="12"/>
  <c r="H63" i="12"/>
  <c r="I61" i="12"/>
  <c r="H54" i="12"/>
  <c r="I54" i="12"/>
  <c r="H55" i="12"/>
  <c r="I55" i="12"/>
  <c r="H56" i="12"/>
  <c r="I56" i="12"/>
  <c r="H57" i="12"/>
  <c r="I57" i="12"/>
  <c r="H58" i="12"/>
  <c r="I58" i="12"/>
  <c r="I59" i="12"/>
  <c r="H59" i="12"/>
  <c r="I60" i="12"/>
  <c r="H60" i="12"/>
  <c r="I74" i="12"/>
  <c r="H74" i="12"/>
  <c r="I73" i="12"/>
  <c r="H73" i="12"/>
  <c r="I70" i="12"/>
  <c r="H70" i="12"/>
  <c r="H75" i="12"/>
  <c r="I65" i="12"/>
  <c r="H65" i="12"/>
  <c r="I64" i="12"/>
  <c r="H64" i="12"/>
  <c r="I62" i="12"/>
  <c r="H62" i="12"/>
  <c r="H61" i="12"/>
  <c r="I34" i="12"/>
  <c r="H34" i="12"/>
  <c r="H31" i="12"/>
  <c r="I31" i="12"/>
  <c r="I29" i="12"/>
  <c r="H29" i="12"/>
  <c r="I28" i="12"/>
  <c r="H28" i="12"/>
  <c r="I27" i="12"/>
  <c r="H27" i="12"/>
  <c r="A3" i="12"/>
  <c r="H189" i="3"/>
  <c r="H188" i="3"/>
  <c r="I187" i="3"/>
  <c r="I186" i="3"/>
  <c r="H185" i="3"/>
  <c r="H184" i="3"/>
  <c r="I180" i="3"/>
  <c r="H183" i="3"/>
  <c r="H182" i="3"/>
  <c r="H181" i="3"/>
  <c r="H180" i="3"/>
  <c r="I153" i="3"/>
  <c r="H149" i="3"/>
  <c r="I75" i="12"/>
  <c r="I63" i="12"/>
  <c r="I66" i="12"/>
  <c r="H66" i="12"/>
  <c r="I35" i="12"/>
  <c r="E13" i="13"/>
  <c r="I22" i="12"/>
  <c r="E12" i="13"/>
  <c r="H22" i="12"/>
  <c r="D12" i="13"/>
  <c r="H35" i="12"/>
  <c r="D13" i="13"/>
  <c r="I188" i="3"/>
  <c r="I182" i="3"/>
  <c r="I181" i="3"/>
  <c r="I189" i="3"/>
  <c r="H186" i="3"/>
  <c r="H187" i="3"/>
  <c r="I185" i="3"/>
  <c r="I183" i="3"/>
  <c r="I184" i="3"/>
  <c r="H153" i="3"/>
  <c r="I149" i="3"/>
  <c r="E16" i="13"/>
  <c r="E15" i="13"/>
  <c r="D16" i="13"/>
  <c r="D15" i="13"/>
  <c r="I191" i="3"/>
  <c r="H27" i="3"/>
  <c r="I23" i="3"/>
  <c r="H23" i="3"/>
  <c r="I27" i="3"/>
  <c r="I26" i="3"/>
  <c r="H26" i="3"/>
  <c r="I25" i="3"/>
  <c r="H25" i="3"/>
  <c r="I24" i="3"/>
  <c r="H24" i="3"/>
  <c r="I22" i="3"/>
  <c r="H22" i="3"/>
  <c r="I21" i="3"/>
  <c r="H21" i="3"/>
  <c r="I20" i="3"/>
  <c r="H20" i="3"/>
  <c r="I121" i="3"/>
  <c r="D120" i="3"/>
  <c r="I120" i="3"/>
  <c r="D122" i="3"/>
  <c r="I203" i="3"/>
  <c r="H202" i="3"/>
  <c r="I201" i="3"/>
  <c r="I200" i="3"/>
  <c r="I199" i="3"/>
  <c r="I198" i="3"/>
  <c r="I160" i="3"/>
  <c r="H159" i="3"/>
  <c r="H158" i="3"/>
  <c r="H157" i="3"/>
  <c r="H156" i="3"/>
  <c r="H155" i="3"/>
  <c r="H154" i="3"/>
  <c r="H152" i="3"/>
  <c r="I151" i="3"/>
  <c r="H150" i="3"/>
  <c r="H172" i="3"/>
  <c r="I174" i="3"/>
  <c r="H174" i="3"/>
  <c r="I173" i="3"/>
  <c r="H173" i="3"/>
  <c r="I172" i="3"/>
  <c r="I171" i="3"/>
  <c r="H171" i="3"/>
  <c r="I170" i="3"/>
  <c r="H170" i="3"/>
  <c r="I169" i="3"/>
  <c r="H169" i="3"/>
  <c r="I168" i="3"/>
  <c r="H168" i="3"/>
  <c r="H81" i="3"/>
  <c r="I81" i="3"/>
  <c r="I80" i="3"/>
  <c r="H80" i="3"/>
  <c r="D78" i="3"/>
  <c r="I76" i="3"/>
  <c r="H76" i="3"/>
  <c r="I75" i="3"/>
  <c r="H75" i="3"/>
  <c r="I137" i="3"/>
  <c r="H137" i="3"/>
  <c r="D93" i="3"/>
  <c r="H100" i="3"/>
  <c r="I100" i="3"/>
  <c r="A3" i="3"/>
  <c r="E17" i="13"/>
  <c r="D17" i="13"/>
  <c r="D18" i="13"/>
  <c r="H191" i="3"/>
  <c r="H198" i="3"/>
  <c r="I28" i="3"/>
  <c r="E12" i="9"/>
  <c r="I202" i="3"/>
  <c r="H151" i="3"/>
  <c r="H28" i="3"/>
  <c r="D12" i="9"/>
  <c r="H120" i="3"/>
  <c r="H199" i="3"/>
  <c r="H200" i="3"/>
  <c r="H121" i="3"/>
  <c r="H203" i="3"/>
  <c r="H201" i="3"/>
  <c r="I155" i="3"/>
  <c r="H160" i="3"/>
  <c r="I159" i="3"/>
  <c r="I158" i="3"/>
  <c r="I157" i="3"/>
  <c r="I156" i="3"/>
  <c r="I154" i="3"/>
  <c r="I152" i="3"/>
  <c r="I150" i="3"/>
  <c r="D19" i="13"/>
  <c r="D20" i="13"/>
  <c r="H204" i="3"/>
  <c r="I93" i="3"/>
  <c r="H93" i="3"/>
  <c r="I114" i="3"/>
  <c r="H114" i="3"/>
  <c r="D72" i="3"/>
  <c r="I73" i="3"/>
  <c r="H73" i="3"/>
  <c r="D48" i="3"/>
  <c r="E30" i="9"/>
  <c r="D30" i="9"/>
  <c r="D226" i="3"/>
  <c r="I226" i="3"/>
  <c r="I167" i="3"/>
  <c r="H167" i="3"/>
  <c r="I144" i="3"/>
  <c r="I145" i="3"/>
  <c r="I146" i="3"/>
  <c r="I147" i="3"/>
  <c r="I148" i="3"/>
  <c r="H144" i="3"/>
  <c r="H145" i="3"/>
  <c r="H146" i="3"/>
  <c r="H147" i="3"/>
  <c r="H148" i="3"/>
  <c r="I77" i="3"/>
  <c r="H77" i="3"/>
  <c r="H220" i="3"/>
  <c r="I220" i="3"/>
  <c r="I78" i="3"/>
  <c r="I99" i="3"/>
  <c r="H99" i="3"/>
  <c r="I223" i="3"/>
  <c r="H223" i="3"/>
  <c r="I59" i="3"/>
  <c r="I57" i="3"/>
  <c r="I136" i="3"/>
  <c r="H136" i="3"/>
  <c r="H134" i="3"/>
  <c r="I134" i="3"/>
  <c r="I133" i="3"/>
  <c r="H133" i="3"/>
  <c r="I190" i="3"/>
  <c r="I192" i="3"/>
  <c r="H190" i="3"/>
  <c r="H192" i="3"/>
  <c r="H101" i="3"/>
  <c r="I101" i="3"/>
  <c r="H231" i="3"/>
  <c r="I231" i="3"/>
  <c r="H230" i="3"/>
  <c r="I230" i="3"/>
  <c r="H129" i="3"/>
  <c r="I129" i="3"/>
  <c r="I229" i="3"/>
  <c r="H229" i="3"/>
  <c r="I56" i="3"/>
  <c r="H56" i="3"/>
  <c r="H55" i="3"/>
  <c r="I55" i="3"/>
  <c r="H34" i="3"/>
  <c r="I34" i="3"/>
  <c r="I222" i="3"/>
  <c r="H222" i="3"/>
  <c r="I224" i="3"/>
  <c r="H224" i="3"/>
  <c r="I122" i="3"/>
  <c r="I108" i="3"/>
  <c r="H108" i="3"/>
  <c r="I238" i="3"/>
  <c r="I239" i="3"/>
  <c r="E31" i="9"/>
  <c r="H238" i="3"/>
  <c r="H239" i="3"/>
  <c r="D31" i="9"/>
  <c r="H113" i="3"/>
  <c r="I112" i="3"/>
  <c r="H112" i="3"/>
  <c r="H111" i="3"/>
  <c r="H109" i="3"/>
  <c r="I10" i="3"/>
  <c r="I11" i="3"/>
  <c r="E10" i="9"/>
  <c r="I15" i="3"/>
  <c r="I32" i="3"/>
  <c r="I33" i="3"/>
  <c r="I40" i="3"/>
  <c r="I41" i="3"/>
  <c r="I42" i="3"/>
  <c r="I43" i="3"/>
  <c r="I48" i="3"/>
  <c r="I49" i="3"/>
  <c r="I54" i="3"/>
  <c r="I58" i="3"/>
  <c r="I60" i="3"/>
  <c r="I65" i="3"/>
  <c r="I66" i="3"/>
  <c r="I72" i="3"/>
  <c r="I82" i="3"/>
  <c r="I87" i="3"/>
  <c r="I88" i="3"/>
  <c r="I89" i="3"/>
  <c r="I90" i="3"/>
  <c r="I91" i="3"/>
  <c r="I92" i="3"/>
  <c r="I107" i="3"/>
  <c r="I109" i="3"/>
  <c r="I110" i="3"/>
  <c r="I111" i="3"/>
  <c r="I113" i="3"/>
  <c r="I115" i="3"/>
  <c r="I116" i="3"/>
  <c r="I117" i="3"/>
  <c r="I118" i="3"/>
  <c r="I119" i="3"/>
  <c r="I128" i="3"/>
  <c r="I130" i="3"/>
  <c r="I131" i="3"/>
  <c r="I132" i="3"/>
  <c r="I135" i="3"/>
  <c r="I209" i="3"/>
  <c r="I210" i="3"/>
  <c r="I216" i="3"/>
  <c r="I217" i="3"/>
  <c r="I218" i="3"/>
  <c r="I219" i="3"/>
  <c r="I221" i="3"/>
  <c r="I225" i="3"/>
  <c r="I227" i="3"/>
  <c r="I228" i="3"/>
  <c r="I232" i="3"/>
  <c r="I233" i="3"/>
  <c r="H10" i="3"/>
  <c r="H11" i="3"/>
  <c r="D10" i="9"/>
  <c r="H15" i="3"/>
  <c r="H32" i="3"/>
  <c r="H33" i="3"/>
  <c r="H40" i="3"/>
  <c r="H41" i="3"/>
  <c r="H42" i="3"/>
  <c r="H43" i="3"/>
  <c r="H48" i="3"/>
  <c r="H49" i="3"/>
  <c r="H54" i="3"/>
  <c r="H58" i="3"/>
  <c r="H60" i="3"/>
  <c r="H65" i="3"/>
  <c r="H66" i="3"/>
  <c r="H72" i="3"/>
  <c r="H82" i="3"/>
  <c r="H87" i="3"/>
  <c r="H88" i="3"/>
  <c r="H89" i="3"/>
  <c r="H90" i="3"/>
  <c r="H91" i="3"/>
  <c r="H92" i="3"/>
  <c r="H107" i="3"/>
  <c r="H110" i="3"/>
  <c r="H115" i="3"/>
  <c r="H116" i="3"/>
  <c r="H117" i="3"/>
  <c r="H118" i="3"/>
  <c r="H119" i="3"/>
  <c r="H128" i="3"/>
  <c r="H130" i="3"/>
  <c r="H131" i="3"/>
  <c r="H132" i="3"/>
  <c r="H135" i="3"/>
  <c r="H209" i="3"/>
  <c r="H210" i="3"/>
  <c r="H216" i="3"/>
  <c r="H217" i="3"/>
  <c r="H218" i="3"/>
  <c r="H219" i="3"/>
  <c r="H221" i="3"/>
  <c r="H225" i="3"/>
  <c r="H227" i="3"/>
  <c r="H228" i="3"/>
  <c r="H232" i="3"/>
  <c r="H233" i="3"/>
  <c r="E29" i="9"/>
  <c r="I123" i="3"/>
  <c r="E21" i="9"/>
  <c r="D29" i="9"/>
  <c r="I83" i="3"/>
  <c r="D25" i="9"/>
  <c r="E25" i="9"/>
  <c r="I138" i="3"/>
  <c r="E22" i="9"/>
  <c r="H138" i="3"/>
  <c r="D22" i="9"/>
  <c r="H94" i="3"/>
  <c r="D19" i="9"/>
  <c r="I94" i="3"/>
  <c r="E19" i="9"/>
  <c r="H226" i="3"/>
  <c r="H234" i="3"/>
  <c r="D28" i="9"/>
  <c r="H175" i="3"/>
  <c r="D24" i="9"/>
  <c r="I175" i="3"/>
  <c r="E24" i="9"/>
  <c r="I102" i="3"/>
  <c r="E20" i="9"/>
  <c r="H102" i="3"/>
  <c r="D20" i="9"/>
  <c r="I211" i="3"/>
  <c r="E27" i="9"/>
  <c r="I67" i="3"/>
  <c r="H67" i="3"/>
  <c r="D17" i="9"/>
  <c r="H122" i="3"/>
  <c r="H35" i="3"/>
  <c r="D13" i="9"/>
  <c r="H16" i="3"/>
  <c r="D11" i="9"/>
  <c r="H59" i="3"/>
  <c r="H50" i="3"/>
  <c r="D15" i="9"/>
  <c r="I35" i="3"/>
  <c r="E13" i="9"/>
  <c r="H211" i="3"/>
  <c r="D27" i="9"/>
  <c r="I234" i="3"/>
  <c r="E28" i="9"/>
  <c r="I50" i="3"/>
  <c r="E15" i="9"/>
  <c r="I204" i="3"/>
  <c r="E26" i="9"/>
  <c r="I161" i="3"/>
  <c r="E23" i="9"/>
  <c r="H57" i="3"/>
  <c r="I16" i="3"/>
  <c r="E11" i="9"/>
  <c r="D26" i="9"/>
  <c r="H161" i="3"/>
  <c r="D23" i="9"/>
  <c r="H78" i="3"/>
  <c r="H83" i="3"/>
  <c r="H44" i="3"/>
  <c r="D14" i="9"/>
  <c r="I44" i="3"/>
  <c r="E14" i="9"/>
  <c r="I61" i="3"/>
  <c r="E16" i="9"/>
  <c r="H123" i="3"/>
  <c r="D21" i="9"/>
  <c r="E18" i="9"/>
  <c r="E17" i="9"/>
  <c r="E33" i="9"/>
  <c r="D18" i="9"/>
  <c r="H61" i="3"/>
  <c r="D16" i="9"/>
  <c r="D33" i="9"/>
  <c r="D13" i="10"/>
  <c r="E13" i="10"/>
  <c r="E22" i="10"/>
  <c r="D34" i="9"/>
  <c r="F22" i="10"/>
  <c r="F23" i="10"/>
  <c r="F24" i="10"/>
  <c r="D35" i="9"/>
  <c r="D36" i="9"/>
  <c r="D14" i="10"/>
  <c r="D22" i="10"/>
</calcChain>
</file>

<file path=xl/sharedStrings.xml><?xml version="1.0" encoding="utf-8"?>
<sst xmlns="http://schemas.openxmlformats.org/spreadsheetml/2006/main" count="847" uniqueCount="478">
  <si>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</si>
  <si>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</si>
  <si>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</si>
  <si>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</si>
  <si>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</si>
  <si>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</si>
  <si>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</si>
  <si>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</si>
  <si>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</si>
  <si>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 xml:space="preserve">m2     </t>
  </si>
  <si>
    <t xml:space="preserve">db     </t>
  </si>
  <si>
    <t>m2</t>
  </si>
  <si>
    <t>K</t>
  </si>
  <si>
    <t>m3</t>
  </si>
  <si>
    <t>MUNKANEM összesen :</t>
  </si>
  <si>
    <t>12. IDEIGLENES MELLÉKLÉTESÍTMÉNYEK, EGYÉB KÖLTSÉGEK</t>
  </si>
  <si>
    <t xml:space="preserve">Ideiglenes energia ( víz, villany ) kiépítése </t>
  </si>
  <si>
    <t>klt</t>
  </si>
  <si>
    <t>A felhasznált elektromos energia költsége az építés ideje alatt</t>
  </si>
  <si>
    <t>Vízdíj, építés ideje alatt</t>
  </si>
  <si>
    <t>Mobil WC helyszínen tartása, karbantartása</t>
  </si>
  <si>
    <t>Felvonulási és raktár konténer telepítése, helyszínen tartása a kivitelezés időtartama alatt</t>
  </si>
  <si>
    <t>fm</t>
  </si>
  <si>
    <t>15-004-1.1.2.1</t>
  </si>
  <si>
    <t>15-005-1.1.2.1</t>
  </si>
  <si>
    <t>lm3</t>
  </si>
  <si>
    <t>16. TAKARÍTÁS</t>
  </si>
  <si>
    <t>Piperetakarítás átadás előtt / nettó m2-re vetítve</t>
  </si>
  <si>
    <t>21. FÖLDMUNKA</t>
  </si>
  <si>
    <t>M21-011-1.2.1</t>
  </si>
  <si>
    <t>21-008-2.1.3</t>
  </si>
  <si>
    <t>21-004-5.1.2.1</t>
  </si>
  <si>
    <t>Tükörkészítés gépi erővel, kiegészítő kézi munkával, előtömörítéssel, az alapozással érintett területen</t>
  </si>
  <si>
    <t>M21-003-5.1.2.3</t>
  </si>
  <si>
    <t>M21-003-5.1.2.4</t>
  </si>
  <si>
    <t xml:space="preserve">Fejtett föld felrakása szállítójárműre géppel, talajosztály I-IV. talaj és szállítása, lerakóhelyi díjjal  </t>
  </si>
  <si>
    <t>23. SÍKALAPOZÁS</t>
  </si>
  <si>
    <t>M23-003-1.1.1</t>
  </si>
  <si>
    <t>M31-001-1.2.1</t>
  </si>
  <si>
    <t xml:space="preserve">Betonacél szerelése B.60.50 minőségű betonacélokkal alépítményben </t>
  </si>
  <si>
    <t>31-031-2.2.1</t>
  </si>
  <si>
    <t xml:space="preserve">Betonacél helyszíni szerelése  függőleges vagy vízszintes tartószerkezetbe, bordás betonacélból, 6-22 mm átmérő között, bordás betonacél, szálban, B60.50  </t>
  </si>
  <si>
    <t>31-021-4.3.2.1</t>
  </si>
  <si>
    <t>31-021-5.3.2.1</t>
  </si>
  <si>
    <t>M32-002-1.1.1.2</t>
  </si>
  <si>
    <t>Előregyártott azonnal terhelhető nyílásáthidaló  elhelyezése, tartószerkezetre,falazat szélességű áthidaló elemekből,  a teherhordó falváll előkészítésével, kiegészítő hőszigetelésse, POROTHERM S elemmagas kerámia burkolatú nyílásáthidaló, főfalban</t>
  </si>
  <si>
    <t xml:space="preserve"> 1.2</t>
  </si>
  <si>
    <t>h=1,25 m</t>
  </si>
  <si>
    <t xml:space="preserve"> 1.3</t>
  </si>
  <si>
    <t>h=1,50 m</t>
  </si>
  <si>
    <t xml:space="preserve"> 1.4</t>
  </si>
  <si>
    <t>h=1,75 m</t>
  </si>
  <si>
    <t xml:space="preserve"> 1.6</t>
  </si>
  <si>
    <t>h=2,25 m</t>
  </si>
  <si>
    <t>33. FALAZÁS ÉS EGYÉB KŐMŰVES MUNKA</t>
  </si>
  <si>
    <t>Teherhordó és kitöltő falazat készítése, égetett agyag-kerámia termékekből, nútféderes elemekből, 250 mm falvastagságban, POROTHERM 25 N+F nútféderes kézi falazóblokk, 250x375x238 mm, M 1 (Hf10-mc) falazó, cementes mészhabarcs</t>
  </si>
  <si>
    <t>Teherhordó és kitöltő falazat készítése, égetett agyag-kerámia termékekből, nútféderes elemekből, 300 mm falvastagságban, feles elem felhasználásával, POROTHERM 30 N+F nútféderes kézi falazóblokk, 300x250x238 mm, M 1 (Hf10-mc) falazó, cementes mészhabarcs</t>
  </si>
  <si>
    <t>db</t>
  </si>
  <si>
    <t>35. ÁCSMUNKA</t>
  </si>
  <si>
    <t>35-003-1.6</t>
  </si>
  <si>
    <t xml:space="preserve">Gerincléc elhelyezése gerincléctartóra, taréjgerincgerincképzésnél </t>
  </si>
  <si>
    <t>35-004-1.2</t>
  </si>
  <si>
    <t>M35-005-1.3</t>
  </si>
  <si>
    <t>Oldalfalvakolat készítése, kézi vagy gépi felhordással, zsákos kiszerelésű szárazhabarcsból, sima, normál mész-cement vakolat, 1,5 cm vastagságban, alapvakolat, anyagában símítható, a szükséges helyeken vakolóprofilok alkalmazásával, belső térben, beton és tégla felületen</t>
  </si>
  <si>
    <t>Homlokzati légzáró alapvakolat /kiegyenlítő vakolat/ készítése kézi vagy gépi felhordással, előkevert normál szárazhabarcsból, sima, normál mész-cement vakolat, 1 cm vastagságban, téglaburkolat alatti felületen</t>
  </si>
  <si>
    <t>Faldörzsölés vakoló cementes mészhabarccsal vízszigetelés alatt</t>
  </si>
  <si>
    <t>39. SZÁRAZÉPÍTÉS</t>
  </si>
  <si>
    <t>39-003-21.3</t>
  </si>
  <si>
    <t>39-003-21.4</t>
  </si>
  <si>
    <t>42-041-2.1.1.</t>
  </si>
  <si>
    <t>43. BÁDOGOZÁS</t>
  </si>
  <si>
    <t>47. FELÜLETKÉPZÉS</t>
  </si>
  <si>
    <t>Belső festéseknél felület előkészítése, részmunkák; glettelés, műanyag kötőanyagú glettel (simítótapasszal), vakolt felületen, bármilyen padozatú helyiségben</t>
  </si>
  <si>
    <t>48. SZIGETELÉS</t>
  </si>
  <si>
    <t>Talajnedvesség elleni szigetelés; Bitumenes lemez szigetelés aljzatának kellősítése, egy rétegben, vízszintes felületen, oldószeres hideg bitumenmázzal (száraz felületen) vagy vele azonos minőségű oldószeres bitumenes alapozó</t>
  </si>
  <si>
    <t>Talajnedvesség elleni szigetelés; vízszintes felületen, egy rétegben, min. 4,0 mm vastag elasztomerbitumenes (SBS modifikált) lemezzel, lángolvasztásos ragasztással, az átlapolásoknál teljes felületű hegesztéssel fektetve</t>
  </si>
  <si>
    <t>Talajnedvesség elleni szigetelés; Bitumenes lemez szigetelés aljzatának kellősítése, egy rétegben, függőleges felületen, oldószeres hideg bitumenmázzal (száraz felületen) vagy vele azonos minőségű oldószeres bitumenes alapozó</t>
  </si>
  <si>
    <t>Talajnedvesség elleni szigetelés; függőleges felületen, egy rétegben, min. 4,0 mm vastag elasztomerbitumenes (SBS modifikált) lemezzel, lángolvasztásos ragasztással, az átlapolásoknál teljes felületű hegesztéssel fektetve</t>
  </si>
  <si>
    <t>Padló hőszigetelő anyag elhelyezése, vízszintes felületen, aljzatbeton alá, úsztató rétegként, lépésálló expandált polisztirol keményhab lemez, vtg. 50  mm</t>
  </si>
  <si>
    <t>48-005-1.41.1.1-0414959</t>
  </si>
  <si>
    <t>Technológiai szigetelés; Alátét- és elválasztó rétegek beépítése, PE fólia  egy rétegben, átlapolással, rögzítés nélkül, vízszintes felületen úsztató réteg felett, falra felvezetve</t>
  </si>
  <si>
    <t>Hő- és hangszigetelő anyagok elhelyezése, födémen, padlóburkolat alatti felületen, pl : AUSTROTHERM AT-L4 vagy vele azonos minőségű PS hab hangszigetelő lemez, 40 mm vastag ( úsztató réteg ), peremszigeteléssel</t>
  </si>
  <si>
    <t>Vizes helyiségek burkolat alatti üzemivíz elleni szigetelése, pl : Mapei Mapelastic vékony kent szigetelés + alapozó , hajlaterősítéssel</t>
  </si>
  <si>
    <t>Építési tábla költsége</t>
  </si>
  <si>
    <t>42-012-1.1.3.1.1.2</t>
  </si>
  <si>
    <t>42-022-1.1.3.2.1.1</t>
  </si>
  <si>
    <t>42-002-2.1.2.1</t>
  </si>
  <si>
    <t>Burkolat lábazatképzése rendszerazonos szegélyléccel</t>
  </si>
  <si>
    <t>Előző tételhez lábazat burkolat készítése ragasztva, fugázva, 10 cm magasan, vágott lapokból</t>
  </si>
  <si>
    <t>M36-003-1.1.1.1.1</t>
  </si>
  <si>
    <t>M36-003-2.1.1.1.1</t>
  </si>
  <si>
    <t>47-000-1.21.2.1.1.1</t>
  </si>
  <si>
    <t>33-001-1.1.2.3.1.1.1</t>
  </si>
  <si>
    <t>33-001-1.1.2.2.1.1.1</t>
  </si>
  <si>
    <t>39-001-3.1.2</t>
  </si>
  <si>
    <t>Felülfizetés szerelt válaszfalaknál; ajtóhely kialakításért, UA erőborda beépítésével együtt, 75-100 / 212,5 cm méretben</t>
  </si>
  <si>
    <t>39-005-3.1.3</t>
  </si>
  <si>
    <t>48-002-1.1.1.1.1</t>
  </si>
  <si>
    <t>48-002-1.2.1.1.2</t>
  </si>
  <si>
    <t>36-001-2.1</t>
  </si>
  <si>
    <t>48-007-21.21.1</t>
  </si>
  <si>
    <t>48-007-41.1.1.1.2</t>
  </si>
  <si>
    <t>Padló hőszigetelő anyag elhelyezése, vízszintes felületen, aljzatbeton alá, úsztató rétegként, lépésálló expandált polisztirol keményhab lemez, vtg. 40  mm</t>
  </si>
  <si>
    <t>48-007-41.1.5.2</t>
  </si>
  <si>
    <t>Cementsimítás készítése 2 cm vtg,  vízszigetelés alá</t>
  </si>
  <si>
    <t>M48-005-1.6</t>
  </si>
  <si>
    <t>Úsztatott vagy fűtési esztrich készítése, helyszínen kevert, cementbázisú esztrichből, C12 szilárdsági osztálynak megfelelően 6 cm vastagságban</t>
  </si>
  <si>
    <t>Úsztatott vagy fűtési esztrich készítése, helyszínen kevert, cementbázisú esztrichből, C16 szilárdsági osztálynak megfelelően 7 cm vastagságban</t>
  </si>
  <si>
    <t>43-001-1.2</t>
  </si>
  <si>
    <t>35-002-4.3</t>
  </si>
  <si>
    <t>35-003-3</t>
  </si>
  <si>
    <t>Padlástérben  hőszigetelés elhelyezése, kőzetgyapot hőszigetelő lemez ROCKWOOL vagy vele azonos minőségű hőszigetelő lemez, 30 mm vastagságban, ferde felületen</t>
  </si>
  <si>
    <t>Padlástéri hőszigetelés elhelyezése ferde felületen, PIR hőszigetelés 120 mm vtg.</t>
  </si>
  <si>
    <t>43-001-1.3</t>
  </si>
  <si>
    <t>Hőszigetelés elhelyezése előtetőben, vízszintes felületen, 150 mm vtg.</t>
  </si>
  <si>
    <t>Kiegészítő hőszigetelés elhelyezése előtetőben, vízszintes felületen, 50 mm vtg.</t>
  </si>
  <si>
    <t>Lefolyócső szerelése kör keresztmetszettel, bármilyen kiterített szélességgel, színes műanyagbevonatú horganyzott acéllemezből, rejtett elhelyezéssel</t>
  </si>
  <si>
    <t>23-003-2</t>
  </si>
  <si>
    <t>23-003-11.1</t>
  </si>
  <si>
    <t>31-001-1.2.2</t>
  </si>
  <si>
    <t>Lábazatburkolat készítése, PVC saját anyagából  felhajtva, 10 cm magasságban, lábazati lezáró profillal</t>
  </si>
  <si>
    <t>36-004-1.1.2.1.2</t>
  </si>
  <si>
    <t>Csapadékvíz elleni kent szigetelés; két rétegben, az aljzat kellősítésével, lábazati szigetelés</t>
  </si>
  <si>
    <t>BALATONAKARATTYA ÜDÜLŐHÁZ</t>
  </si>
  <si>
    <t>48-004-1.1.2.1.1</t>
  </si>
  <si>
    <t>Munkaterület éjszakai őrzése a kivitelezés időszaka alatt, a műszaki átadás időpontjáig</t>
  </si>
  <si>
    <t>Daruköltség</t>
  </si>
  <si>
    <t>15-004-1.1.2.2</t>
  </si>
  <si>
    <t>Munkagödör földkiemelése közművesített területen, gépi erővel, kiegészítő kézi munkával, bármely konzisztenciájú, I-IV. osztályú talajban, padozat részére</t>
  </si>
  <si>
    <t>Betonpumpa költsége alépítménynél</t>
  </si>
  <si>
    <t>Betonpumpa költsége felépítménynél</t>
  </si>
  <si>
    <t>31-021-4.3.2.2</t>
  </si>
  <si>
    <t>M31-045-000</t>
  </si>
  <si>
    <t>32. ELŐREGYÁRTOTT ÉPÜLETSZERKEZETEK ELHELYEZÉSE</t>
  </si>
  <si>
    <t xml:space="preserve"> 1.1</t>
  </si>
  <si>
    <t>Párazáró alátétfólia terítése 15 cm-es átfedéssel (ellenléc külön tételben számolandó) öntapadó szegéllyel folytonosítva, bádogfedés alá.</t>
  </si>
  <si>
    <t>Tetőlécezés tetőfelület ellenlécezésének elkészítése, 5 cm vastagságban</t>
  </si>
  <si>
    <t>Deszkázás bádogfedés alá, síkfolytonos kivitelben, 2,5 cm vasagságban, a felület áztatásos módszerrel, láng és gombamentesítve és impregnálva.</t>
  </si>
  <si>
    <t>36.1 VAKOLÁS BELSŐ TÉRBEN</t>
  </si>
  <si>
    <t>36.2 VAKOLÁS ÉS UTÓLAGOS HŐSZIGETELÉS HOMLOKZATON</t>
  </si>
  <si>
    <t>Homlokzati légzáró alapvakolat /kiegyenlítő vakolat/ készítése kézi vagy gépi felhordással, előkevert normál szárazhabarcsból, sima, normál mész-cement vakolat, 1 cm vastagságban, téglaburkolat alatti felületen, lábazaton</t>
  </si>
  <si>
    <t>CW fém vázszerkezetre szerelt válaszfal 2 x 2 rtg. normál, 12,5 mm vtg. hanggátló gipszkarton borítással, csavarfejek és illesztések glettelve (Q2), kétszeres, CW tartóvázzal, 12,5 mm-es normál építőlemez, ásványi szálas hangszigetelés pl : ISOVER Akusto, 20 cm szerkezeti vastagsággal, szobákat elválasztó hanggátló falak</t>
  </si>
  <si>
    <t>CW fém vázszerkezetre szerelt válaszfal 2 x 2 rtg. normál, 12,5 mm vtg. gipszkarton borítással, csavarfejek és illesztések glettelve (Q2), egyszeres, CW tartóvázzal, 12,5 mm-es normál építőlemez, ásványi szálas hangszigetelés pl : ISOVER Akusto, 10 cm szerkezeti vastagsággal</t>
  </si>
  <si>
    <t>Előző tételekhez, felülfizetés szerelt válaszfalaknál;  2 rtg impregnált gipszkarton borításért</t>
  </si>
  <si>
    <t>42.1 BURKOLÁS  HOMLOKZATON</t>
  </si>
  <si>
    <t>Szegélyezés szerelése fém előtetőhöz, színes műanyagbevonatú horganyzott acéllemezből, , pl : PREFA lemez</t>
  </si>
  <si>
    <t>Oromszegélyez szerelése fémtetőhöz, színes műanyagbevonatú horganyzott acéllemezből, , pl : PREFA lemez</t>
  </si>
  <si>
    <t>Ablak- vagy szemöldökpárkány szerelése, Ksz: 30 cm, vízzáró tömítéssel, pl : PREFA lemez</t>
  </si>
  <si>
    <r>
      <t>Csöves hófogó elhelyezése korcolt fémlemezfedésnél, e</t>
    </r>
    <r>
      <rPr>
        <b/>
        <sz val="10"/>
        <rFont val="Times New Roman"/>
        <family val="1"/>
        <charset val="238"/>
      </rPr>
      <t>gy</t>
    </r>
    <r>
      <rPr>
        <sz val="10"/>
        <rFont val="Times New Roman"/>
        <family val="1"/>
        <charset val="238"/>
      </rPr>
      <t>csöves alumínium hófogó rendszer korcra szerelt hófogópofákkal, csőtoldó és záróelemmel</t>
    </r>
  </si>
  <si>
    <t xml:space="preserve">45. HOMLOKZATI NYÍLÁSZÁRÓK ELHELYEZÉSE </t>
  </si>
  <si>
    <t xml:space="preserve"> 1.5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</si>
  <si>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</si>
  <si>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</si>
  <si>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</si>
  <si>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</si>
  <si>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</si>
  <si>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</si>
  <si>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</si>
  <si>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</si>
  <si>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</si>
  <si>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>46. ÜVEGEZÉS</t>
  </si>
  <si>
    <t>M46-004-1</t>
  </si>
  <si>
    <t>Csapadékvíz elleni kent szigetelés; két rétegben, az aljzat kellősítésével, padlószerkezetnél, falra felvezetve, erkélyeknél</t>
  </si>
  <si>
    <t>Csapadékvíz alatti hőszigetelések elhelyezése, PIR lejtést adó hőszigetelés, átlag 6 cm vtg., erkélyeknél</t>
  </si>
  <si>
    <t>M45-001-1.1.2.1-0000001</t>
  </si>
  <si>
    <t>M44-001-2.2.1-000000001</t>
  </si>
  <si>
    <t>1</t>
  </si>
  <si>
    <t>M47-011-15.1.1.1</t>
  </si>
  <si>
    <t>M48-005-1.6.1.1.2.000000000</t>
  </si>
  <si>
    <t>M48-007-41.3.1.1-2</t>
  </si>
  <si>
    <t>M48-007-41.3.1.1-1</t>
  </si>
  <si>
    <t>M48-007-41.3.1.1-3</t>
  </si>
  <si>
    <t>M48-007-41.3.1.1-4</t>
  </si>
  <si>
    <t>M48-007-41.5.1.1-1</t>
  </si>
  <si>
    <t>M48-007-41.5.1.1-2</t>
  </si>
  <si>
    <t>Csapadékvíz alatti hőszigetelések elhelyezése, lejtést adó hőszigetelés 5-8 cm vtg., erkély feletti előtetőn</t>
  </si>
  <si>
    <t>Lépcsőburkolat készítése greslapból, lépcső járólappal, vágott homloklappal, kiegyenlített aljzatra, ragasztva, fugázva. Típusa: Megrendelői választás szerint.</t>
  </si>
  <si>
    <t>42-022-1.1.3.2.1.2</t>
  </si>
  <si>
    <t>42-002-2.1.2.2</t>
  </si>
  <si>
    <t>42-022-1.1.3.2.1.3</t>
  </si>
  <si>
    <t>42-022-1.1.3.2.1.4</t>
  </si>
  <si>
    <t>Ssz</t>
  </si>
  <si>
    <t>Munkanem megnevezése</t>
  </si>
  <si>
    <t>Anyag összege</t>
  </si>
  <si>
    <t>Díj összege</t>
  </si>
  <si>
    <t>Állványozás</t>
  </si>
  <si>
    <t>Takarítás</t>
  </si>
  <si>
    <t>Földmunka</t>
  </si>
  <si>
    <t>Falazás és egyéb kőművesmunkák</t>
  </si>
  <si>
    <t>Szárazépítés</t>
  </si>
  <si>
    <t xml:space="preserve">Homlokzati nyílászárók elhelyezése </t>
  </si>
  <si>
    <t xml:space="preserve">Belső nyílászárók elhelyezése </t>
  </si>
  <si>
    <t>Lakatos szerkezetek elhelyezése</t>
  </si>
  <si>
    <t>Üvegezés</t>
  </si>
  <si>
    <t>Felületképzés</t>
  </si>
  <si>
    <t>Szigetelés</t>
  </si>
  <si>
    <t>Nettó anyag és díj összesen :</t>
  </si>
  <si>
    <t>Nettó anyag + díj összesen :</t>
  </si>
  <si>
    <t>Ft</t>
  </si>
  <si>
    <t>ÁFA 27 %</t>
  </si>
  <si>
    <t>Bruttó anyag + díj összesen :</t>
  </si>
  <si>
    <t>M42-042-22.1-0312341</t>
  </si>
  <si>
    <t>42-042-4.3.2-0111702</t>
  </si>
  <si>
    <t>Parkettafektetés laminált padló (parkettapanel) úsztatott fektetése kiegyenlített aljzatra, ragasztás nélkül, hangszigetelt réteggel ellátva HDF alapú laminált parketta, 8-8,5 mm vastag, választott színben</t>
  </si>
  <si>
    <t>39-003-1.2.1.1.1-2120012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</si>
  <si>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</t>
  </si>
  <si>
    <t>39-001-3.3.1</t>
  </si>
  <si>
    <t>M36-005-1.1.1.1.1-0414710</t>
  </si>
  <si>
    <t>M36-005-1.1.1.1.2-0414722</t>
  </si>
  <si>
    <t>M36-004-1.1.1.1.1-1</t>
  </si>
  <si>
    <t>M36-004-1.1.1.1.1-2</t>
  </si>
  <si>
    <t>Síkalapozás</t>
  </si>
  <si>
    <t>Helyszíni beton és vasbeton munka - aljzatbetonok</t>
  </si>
  <si>
    <t>Előregyártott épületszerkezeti elemek</t>
  </si>
  <si>
    <t>Ácsmunka</t>
  </si>
  <si>
    <t>Vakolás belső térben</t>
  </si>
  <si>
    <t>Vakolás és utólagos hőszigetelés homlokzaton</t>
  </si>
  <si>
    <t>Burkolás belső térben és teraszokon</t>
  </si>
  <si>
    <t>Homlokzatburkolás</t>
  </si>
  <si>
    <t>Bádogozás</t>
  </si>
  <si>
    <t>45. LAKATOS SZERKEZETEK ELHELYEZÉSE</t>
  </si>
  <si>
    <t>KÉSZÜLT A 8172 BALATONAKARATTYA, ALIGAI ÚT 13. SZÁM ALATTI</t>
  </si>
  <si>
    <t xml:space="preserve">BALATONAKARATTYA ÜDŐLŐHÁZ </t>
  </si>
  <si>
    <t>ELŐZETES KÖLTSÉGVETÉS  MUNKANEM ÖSSZESÍTŐ</t>
  </si>
  <si>
    <t>Épületgépészeti munkák</t>
  </si>
  <si>
    <t>Elektromos munkák</t>
  </si>
  <si>
    <t>Külső környezetrendezés</t>
  </si>
  <si>
    <t>KIVITELEZÉSI MUNKÁIHOZ</t>
  </si>
  <si>
    <t>15-002-1.2.2.1</t>
  </si>
  <si>
    <t xml:space="preserve">15.1 ZSALUZÁS </t>
  </si>
  <si>
    <t>Homlokzati csőállvány állítása állványcsőből, szintenkénti pallóterítéssel, korlát- és lábdeszkával, kétlábas, 0,60-0,90 m padlószélességgel, munkapadló távolság 2,00 m, 2,00 kN/m˛ terhelhetőséggel, feljárókkal</t>
  </si>
  <si>
    <t>M15-012-11.1</t>
  </si>
  <si>
    <t>Ideiglenes melléklétesítmények, felvonulás</t>
  </si>
  <si>
    <t xml:space="preserve">Zsaluzás </t>
  </si>
  <si>
    <t>Információs rendszerek</t>
  </si>
  <si>
    <t xml:space="preserve">Beépített bútorok </t>
  </si>
  <si>
    <t>Szerelőbeton készítése 5 cm vastagságban, C12 minőségű betonból</t>
  </si>
  <si>
    <t>Faszerkezetes tetőszerkezetek bármely rendszerben  (fűrészelt) fából, a felület áztatásos módszerrel, láng és gombamentesítve.
Szelemenek elhelyezése vasbeton koporsó födémre. A mennyiség a tetőfelületre vetítve.</t>
  </si>
  <si>
    <t>Mennyezetvakolat készítése, kézi vagy gépi felhordással, zsákos kiszerelésű szárazhabarcsból, sima, normál mész-cement vakolat, 1,5 cm vastagságban.</t>
  </si>
  <si>
    <t>42.2 BURKOLÁS BELSŐ TÉRBEN ÉS EMELETI TERASZOKON</t>
  </si>
  <si>
    <t xml:space="preserve">Erkélylemezek szélén cseppentőlemez elhelyezése burkolat alá besüllyesztve. </t>
  </si>
  <si>
    <t>35-002-5.2-0110274</t>
  </si>
  <si>
    <t>Páraáteresztő, vízzáró szellőzőszőnyeg elhelyezése deszkaborításon, sík fémlemezfedés alá, átlapolva, ragasztószalaggal folytonosítva, pl : TYVEK METAL páraátersztő, vízzáró szellőzőszőnyeg, ragasztószalaggal</t>
  </si>
  <si>
    <t>Táblás fedések; Sima fémlemez fedés táblalemezből álló szögkorc vagy kettőskorc rendszerben, horganyzott acél, színes műanyagbevonatú horganyzott acél horganylemezből, színes,  bevonatos pl : PREFA lemezből, választott színben, nagytetőn</t>
  </si>
  <si>
    <t>Táblás fedések; Sima fémlemez fedés táblalemezből álló szögkorc vagy kettőskorc rendszerben, horganyzott acél, színes műanyagbevonatú horganyzott acél horganylemezből, színes,  bevonatos pl : PREFA lemezből, választott színben, előtetőn</t>
  </si>
  <si>
    <t>Ereszszegély és cseppentőszegély szerelése fémtetőhöz, színes műanyagbevonatú horganyzott acéllemezből, pl : PREFA lemez</t>
  </si>
  <si>
    <t>43-002-1.2-0144003</t>
  </si>
  <si>
    <t>43-002-11.2-0144013</t>
  </si>
  <si>
    <t>M43-003-4.1.2.2-1</t>
  </si>
  <si>
    <t>M43-003-4.1.2.2-2</t>
  </si>
  <si>
    <t>M43-003-8.1.2</t>
  </si>
  <si>
    <t>Styrofoam IB-A vagy vele azonos minőségű XPS hőszigetelő lemez,  150 mm vastagságban, ragasztva, dübelezve, élvédőzve, vékonyvakolat alá. Lábazati szakaszokon.</t>
  </si>
  <si>
    <t xml:space="preserve"> 3.1</t>
  </si>
  <si>
    <t xml:space="preserve"> 3.2</t>
  </si>
  <si>
    <t xml:space="preserve"> 3.3</t>
  </si>
  <si>
    <t>Külső fal; homlokzati fal utólagos hőszigetelése, falazott vagy monolit vasbeton szerkezeten,  függőleges felületen, oldalfalon, vékonyvakolat alatti hőszigetelő lemezzel, ragasztva, dübelezve, élvédőzve.</t>
  </si>
  <si>
    <t>Austrotherm AT H-80 vagy vele azonos minőségű EPS hőszigetelő lemez, vastagság: 150 mm. Általános vakolatos falak.</t>
  </si>
  <si>
    <t>Austrotherm AT H-80 vagy vele azonos minőségű EPS hőszigetelő lemez, vastagság: 50 mm. Káváknál.</t>
  </si>
  <si>
    <t>Külső fal; homlokzati fal utólagos hőszigetelése, falazott vagy monolit vasbeton szerkezeten,  függőleges felületen, oldalfalon, ragasztott kőporcelán hősziigetelő lemezzel, ragasztva, dübelezve, élvédőzve. Erősített hálózással és gletteléssel.</t>
  </si>
  <si>
    <t xml:space="preserve"> 5.1</t>
  </si>
  <si>
    <t xml:space="preserve"> 5.2</t>
  </si>
  <si>
    <t>41-011-1.3.2-1149506</t>
  </si>
  <si>
    <t>43-003-9.1.1-0099319</t>
  </si>
  <si>
    <t>Hőszigetelések épületlábazaton,  foltonként ragasztva vagy megtámasztva, egy rétegben, extrudált polisztirolhab lemezzel, Styrofoam IB-A vagy vele azonos minőségű hőszigetelő lemez, 150 mm vastagságban, földben lévő részeken, szigetelés védelemmel</t>
  </si>
  <si>
    <t>Telken belüli közmű kiépítése - előirányzat</t>
  </si>
  <si>
    <r>
      <rPr>
        <b/>
        <sz val="10"/>
        <color theme="1"/>
        <rFont val="Times New Roman"/>
        <family val="1"/>
        <charset val="238"/>
      </rPr>
      <t xml:space="preserve">Bny 002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                   NM: 76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</si>
  <si>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001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alul szellőzőráccsal,                                                  NM: 76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</si>
  <si>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003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                   NM: 88,5 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</si>
  <si>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004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                   NM: 88,5 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</si>
  <si>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005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alul szellőzőráccsal, akm. behúzókarral                                                 NM: 101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</si>
  <si>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006 jelű. </t>
    </r>
    <r>
      <rPr>
        <sz val="10"/>
        <color theme="1"/>
        <rFont val="Times New Roman"/>
        <family val="1"/>
        <charset val="238"/>
      </rPr>
      <t xml:space="preserve">                                               Egyszárnyú, felnyíló tele ajtó,  akm. behúzókarral                                                 NM: 101 / 213 cm.                                                  </t>
    </r>
  </si>
  <si>
    <r>
      <rPr>
        <b/>
        <sz val="10"/>
        <color theme="1"/>
        <rFont val="Times New Roman"/>
        <family val="1"/>
        <charset val="238"/>
      </rPr>
      <t xml:space="preserve">Bny 008 jelű. </t>
    </r>
    <r>
      <rPr>
        <sz val="10"/>
        <color theme="1"/>
        <rFont val="Times New Roman"/>
        <family val="1"/>
        <charset val="238"/>
      </rPr>
      <t xml:space="preserve">                                               Kétszárnyú, középen felnyíló mélyenüvegezett ajtó,                                    NM: 180 / 213 cm.                                                  </t>
    </r>
  </si>
  <si>
    <r>
      <rPr>
        <b/>
        <sz val="10"/>
        <rFont val="Times New Roman"/>
        <family val="1"/>
        <charset val="238"/>
      </rPr>
      <t xml:space="preserve">Kny001 jelű.      </t>
    </r>
    <r>
      <rPr>
        <sz val="10"/>
        <rFont val="Times New Roman"/>
        <family val="1"/>
        <charset val="238"/>
      </rPr>
      <t xml:space="preserve">                                        Egyszárnyú, bukó ablak
NM: 126 / 60 cm</t>
    </r>
  </si>
  <si>
    <r>
      <rPr>
        <b/>
        <sz val="10"/>
        <rFont val="Times New Roman"/>
        <family val="1"/>
        <charset val="238"/>
      </rPr>
      <t xml:space="preserve">Kny002 jelű.  </t>
    </r>
    <r>
      <rPr>
        <sz val="10"/>
        <rFont val="Times New Roman"/>
        <family val="1"/>
        <charset val="238"/>
      </rPr>
      <t xml:space="preserve">                                            Egyszárnyú, bukó ablak
NM: 100 / 190 cm</t>
    </r>
  </si>
  <si>
    <r>
      <rPr>
        <b/>
        <sz val="10"/>
        <rFont val="Times New Roman"/>
        <family val="1"/>
        <charset val="238"/>
      </rPr>
      <t xml:space="preserve">Kny003 jelű.   </t>
    </r>
    <r>
      <rPr>
        <sz val="10"/>
        <rFont val="Times New Roman"/>
        <family val="1"/>
        <charset val="238"/>
      </rPr>
      <t xml:space="preserve">                                       Asszimetrikusan osztott üvegfal, bukó-nyíló erkélyajtó, fix ablak
NM: 140 / 230 cm</t>
    </r>
  </si>
  <si>
    <r>
      <rPr>
        <b/>
        <sz val="10"/>
        <rFont val="Times New Roman"/>
        <family val="1"/>
        <charset val="238"/>
      </rPr>
      <t xml:space="preserve">Kny015 jelű                                                         </t>
    </r>
    <r>
      <rPr>
        <sz val="10"/>
        <rFont val="Times New Roman"/>
        <family val="1"/>
        <charset val="238"/>
      </rPr>
      <t>Tetősík ablak, bukó
NM: 80 / 160 cm</t>
    </r>
  </si>
  <si>
    <t xml:space="preserve"> 1.16</t>
  </si>
  <si>
    <t>Újonnan készült aljzat kiegyenlítése PVC és parketta burkolat alá, szabványos cementresztrich és betonpadló felület előkészítése</t>
  </si>
  <si>
    <t>45-004-3-0990114</t>
  </si>
  <si>
    <t>m</t>
  </si>
  <si>
    <t>M45-006-1.1-00000001</t>
  </si>
  <si>
    <t>42-042-41.1-0314003</t>
  </si>
  <si>
    <t>Szennyfogó szőnyeg elhelyezése beltérben.  Szerelt alusínes, minitálcás lábtörlő, kefe és gumibetéttel</t>
  </si>
  <si>
    <t>Burkolatváltó profil elhelyezése küszöb nélküli ajtóknál, eltérő típusú burkolatok esetén</t>
  </si>
  <si>
    <t>Felülfizetés szerelt válaszfalaknál; ajtóhely kialakításért, UA erőborda beépítésével együtt, 180 / 21,5 cm méretben</t>
  </si>
  <si>
    <t>Előtétfal készítése készítése CW állványszerkezetre szerelve,  2 rétegű impregnált giszkartonnal,  hangszigeteléssel, 1,5 m magasságban, WC-knél</t>
  </si>
  <si>
    <t>22. SZIVÁRGÓ ÉPÍTÉS ÉS ALAGCSÖVEZÉS</t>
  </si>
  <si>
    <t>22-003-1.1-0133011</t>
  </si>
  <si>
    <t>22-003-2.3-0112410</t>
  </si>
  <si>
    <t xml:space="preserve">Szivárgó fenékcsatorna, folyóka építése előre elkészített ágyazatra, csömöszölt betonból C12/15 - XN(H) kissé képlékeny kavicsbeton keverék </t>
  </si>
  <si>
    <t>Szivárgó fenékcsatorna, folyóka ágyazatának készítése, osztályozott kavics kitöltéssel Osztályozott kavics, OK 4/8 TT</t>
  </si>
  <si>
    <t>22-003-5.1-0133012</t>
  </si>
  <si>
    <t>Függőleges szűrőréteg (szívótest) készítése tömörítéssel, 5,00 m mélységig, egyrétegű, egyenlő szemcséjű Osztályozott kavics, OK 4/16 TT</t>
  </si>
  <si>
    <t>22-011-3-0232221</t>
  </si>
  <si>
    <t>22-011-4-0232222</t>
  </si>
  <si>
    <t>22-011-5-0232044</t>
  </si>
  <si>
    <t>22-011-8-0232311</t>
  </si>
  <si>
    <t>Szivárgórendszer építése toldókarmantyús PVC, LPE csőből, csőidomokkal DN 125 ACO FRÄNKISCHE FF-drän lyukas (vagy nem lyukas) cső, D 125</t>
  </si>
  <si>
    <t>M22-011-1.3-0232215</t>
  </si>
  <si>
    <t>Választó- és szűrőszövet borítása teljes felületre (lemez és a földvisszatöltés közé, valamint a szivárgó test köré), 10 cm-es átfedéssel</t>
  </si>
  <si>
    <t>Fedlap elhelyezése ellenőrző aknára, előre elkészített betonágyazatba ACO FRÄNKISCHE opti-control alu fedlap rögzítéssel</t>
  </si>
  <si>
    <t>PVC toldókarmantyús magasító elem elhelyezése opti-control aknához ACO FRÄNKISCHE opti-control magasító elem</t>
  </si>
  <si>
    <t>PVC tisztító-, ellenőrző- és gyűjtőakna fedlappal,magasító elem nélkül ACO FRÄNKISCHE opti-control akna DN 315 homokfogóva</t>
  </si>
  <si>
    <t>Szivárgó építés és alagcsövezés</t>
  </si>
  <si>
    <t>31-011-3.3.2.1</t>
  </si>
  <si>
    <t>A KERTÉPÍTÉSSEL KAPCSOLATOS TEREPRENDEZÉST NEM TARTALMAZZA !</t>
  </si>
  <si>
    <t>A KIVITELEZŐI ORGANINÁCIÓS ELKÉPZELÉS SZERINTI KÖLTSÉGEK.</t>
  </si>
  <si>
    <t>Homlokzati vékonyvakolatok, színvakolatok felhordása alapozott, előkészített felületre, fehér  színben.</t>
  </si>
  <si>
    <t xml:space="preserve">Fekvőereszcsatorna szerelése,  négyszög szelvényű, bármilyen kiterített szélességben, színes műanyagbevonatú horganyzott acéllemezből, függőereszcsatorna </t>
  </si>
  <si>
    <t>A MUNKANEM EGYÜTT KEZELENDŐ A HOMLOKZATI TERVEKKEL !</t>
  </si>
  <si>
    <t>Oromdeszka készítése bádogozás alá, 50 cm szélességig</t>
  </si>
  <si>
    <t>A MUNKANEM EGYÜTT KEZELENDŐ A RÉTEGRENDEKKEL ÉS A METSZETEKKEL  !</t>
  </si>
  <si>
    <t>AZ ASZTALOS ÉS ALAKATOSZERKEZETEK FELÜLETKEZÉSE AZ ADOTT MUNKANEMNÉL SZEREPEL !</t>
  </si>
  <si>
    <t>Kültéri akadálymentes korlátlift telepítése,. Ajánlott típusa : ASCANDER PLG7.</t>
  </si>
  <si>
    <t>AKADÁLYMENTES KORLÁTLIFT TELEPÍTÉSE</t>
  </si>
  <si>
    <t>Akadálymentes korlátlift telepítése</t>
  </si>
  <si>
    <t>Anyag + Díj összege</t>
  </si>
  <si>
    <t>A KÖLTSÉGVETÉS NEM TARTALMAZZA :</t>
  </si>
  <si>
    <t>A KÖZMŰFEJLESZTÉSI HOZZÁJÁRULÁS KÖLTSÉGÉT</t>
  </si>
  <si>
    <t>A TELKEN KÍVÜLI MUNKÁKAT</t>
  </si>
  <si>
    <t>A MOBIL BÚTOROZÁST</t>
  </si>
  <si>
    <t>AZ ÁRNYÉKOLÁST</t>
  </si>
  <si>
    <t>AZ ÉPÜLET FELSZERELÉSEKET</t>
  </si>
  <si>
    <t>Járda és parkoló építés</t>
  </si>
  <si>
    <t>Csapadékvíz elvezetés</t>
  </si>
  <si>
    <t>Napelemek telepítése</t>
  </si>
  <si>
    <t>Vasbeton fal kétoldali zsaluzása, fém zsaluzattal, külső támfal, tereplépcső és hulladéktároló fala</t>
  </si>
  <si>
    <t>Styrofoam IB-A vagy vele azonos minőségű XPS hőszigetelő lemez,  150 mm vastagságban, ragasztva, dübelezve, élvédőzve, 2x-es erősített hálózással. Kerlit burkolatos lábazati falak.</t>
  </si>
  <si>
    <t>A MUNKANEM EGYÜTT KEZELENDŐ A HOMLOKZATI TERVEKKEL,  A TETŐFELÜLNÉZETI RAJZZAL ÉS A RÉSZLETRAJZOKKAL !</t>
  </si>
  <si>
    <r>
      <rPr>
        <b/>
        <sz val="10"/>
        <rFont val="Times New Roman"/>
        <family val="1"/>
        <charset val="238"/>
      </rPr>
      <t xml:space="preserve">Kny006 jelű.   </t>
    </r>
    <r>
      <rPr>
        <sz val="10"/>
        <rFont val="Times New Roman"/>
        <family val="1"/>
        <charset val="238"/>
      </rPr>
      <t xml:space="preserve">                                       Asszimetrikusan osztott üvegfal, bukó-nyíló ajtó, fix ablak, figyelemfelhívó matricázással
NM: 240 / 230 cm</t>
    </r>
  </si>
  <si>
    <r>
      <rPr>
        <b/>
        <sz val="10"/>
        <rFont val="Times New Roman"/>
        <family val="1"/>
        <charset val="238"/>
      </rPr>
      <t xml:space="preserve">Kny005 jelű                                                         </t>
    </r>
    <r>
      <rPr>
        <sz val="10"/>
        <rFont val="Times New Roman"/>
        <family val="1"/>
        <charset val="238"/>
      </rPr>
      <t>Asszimetrikusan osztott szárnyú, fix és bukó-nyíló ablak
NM: 255 / 190 cm</t>
    </r>
  </si>
  <si>
    <r>
      <rPr>
        <b/>
        <sz val="10"/>
        <rFont val="Times New Roman"/>
        <family val="1"/>
        <charset val="238"/>
      </rPr>
      <t xml:space="preserve">Kny004 jelű                                                         </t>
    </r>
    <r>
      <rPr>
        <sz val="10"/>
        <rFont val="Times New Roman"/>
        <family val="1"/>
        <charset val="238"/>
      </rPr>
      <t>Asszimetrikusan osztott szárnyú, fix és bukó-nyíló ablak
NM: 240 / 190 cm</t>
    </r>
  </si>
  <si>
    <r>
      <rPr>
        <b/>
        <sz val="10"/>
        <rFont val="Times New Roman"/>
        <family val="1"/>
        <charset val="238"/>
      </rPr>
      <t xml:space="preserve">Kny005* jelű                                                         </t>
    </r>
    <r>
      <rPr>
        <sz val="10"/>
        <rFont val="Times New Roman"/>
        <family val="1"/>
        <charset val="238"/>
      </rPr>
      <t>Asszimetrikusan osztott szárnyú, fix ablak
NM: 255 / 190 cm</t>
    </r>
  </si>
  <si>
    <r>
      <rPr>
        <b/>
        <sz val="10"/>
        <rFont val="Times New Roman"/>
        <family val="1"/>
        <charset val="238"/>
      </rPr>
      <t xml:space="preserve">Kny007 jelű                                                         </t>
    </r>
    <r>
      <rPr>
        <sz val="10"/>
        <rFont val="Times New Roman"/>
        <family val="1"/>
        <charset val="238"/>
      </rPr>
      <t>Asszimetrikusan osztott szárnyú, fix ablak
NM: 255 / 230 cm</t>
    </r>
  </si>
  <si>
    <r>
      <rPr>
        <b/>
        <sz val="10"/>
        <rFont val="Times New Roman"/>
        <family val="1"/>
        <charset val="238"/>
      </rPr>
      <t xml:space="preserve">Kny008 jelű.   </t>
    </r>
    <r>
      <rPr>
        <sz val="10"/>
        <rFont val="Times New Roman"/>
        <family val="1"/>
        <charset val="238"/>
      </rPr>
      <t xml:space="preserve">                                       Asszimetrikusan osztott üvegfal, bukó-nyíló erkélyajtó, felnyíló oldalszárny
NM: 140 / 230 cm</t>
    </r>
  </si>
  <si>
    <r>
      <rPr>
        <b/>
        <sz val="10"/>
        <rFont val="Times New Roman"/>
        <family val="1"/>
        <charset val="238"/>
      </rPr>
      <t xml:space="preserve">Kny008* jelű.   </t>
    </r>
    <r>
      <rPr>
        <sz val="10"/>
        <rFont val="Times New Roman"/>
        <family val="1"/>
        <charset val="238"/>
      </rPr>
      <t xml:space="preserve">                                       Asszimetrikusan osztott üvegfal, bukó-nyíló erkélyajtó, felnyíló oldalszárny
NM: 140 / 230 cm</t>
    </r>
  </si>
  <si>
    <r>
      <rPr>
        <b/>
        <sz val="10"/>
        <rFont val="Times New Roman"/>
        <family val="1"/>
        <charset val="238"/>
      </rPr>
      <t xml:space="preserve">Kny009 jelű.   </t>
    </r>
    <r>
      <rPr>
        <sz val="10"/>
        <rFont val="Times New Roman"/>
        <family val="1"/>
        <charset val="238"/>
      </rPr>
      <t xml:space="preserve">                                       Asszimetrikusan osztott üvegfal, bukó-nyíló erkélyajtó, fix ablak
NM: 370 / 230 cm</t>
    </r>
  </si>
  <si>
    <r>
      <rPr>
        <b/>
        <sz val="10"/>
        <rFont val="Times New Roman"/>
        <family val="1"/>
        <charset val="238"/>
      </rPr>
      <t xml:space="preserve">Kny010 jelű                                                         </t>
    </r>
    <r>
      <rPr>
        <sz val="10"/>
        <rFont val="Times New Roman"/>
        <family val="1"/>
        <charset val="238"/>
      </rPr>
      <t>Egyszárnyú felnyíló tömör ( hőhídmentes alumínium paneles ) ajtó
NM: 100 / 210 cm</t>
    </r>
  </si>
  <si>
    <r>
      <rPr>
        <b/>
        <sz val="10"/>
        <rFont val="Times New Roman"/>
        <family val="1"/>
        <charset val="238"/>
      </rPr>
      <t xml:space="preserve">Kny011 jelű                                                         </t>
    </r>
    <r>
      <rPr>
        <sz val="10"/>
        <rFont val="Times New Roman"/>
        <family val="1"/>
        <charset val="238"/>
      </rPr>
      <t>Egyszárnyú felnyíló üvegezett ajtó
NM: 100 / 210 cm</t>
    </r>
  </si>
  <si>
    <r>
      <rPr>
        <b/>
        <sz val="10"/>
        <rFont val="Times New Roman"/>
        <family val="1"/>
        <charset val="238"/>
      </rPr>
      <t xml:space="preserve">Kny012 jelű                                                         </t>
    </r>
    <r>
      <rPr>
        <sz val="10"/>
        <rFont val="Times New Roman"/>
        <family val="1"/>
        <charset val="238"/>
      </rPr>
      <t>Egyszárnyú felnyíló tömör ( hőhídmentes alumínium paneles ) ajtó
NM: 101 / 214 cm</t>
    </r>
  </si>
  <si>
    <r>
      <rPr>
        <b/>
        <sz val="10"/>
        <rFont val="Times New Roman"/>
        <family val="1"/>
        <charset val="238"/>
      </rPr>
      <t xml:space="preserve">Kny013 jelű                                                         </t>
    </r>
    <r>
      <rPr>
        <sz val="10"/>
        <rFont val="Times New Roman"/>
        <family val="1"/>
        <charset val="238"/>
      </rPr>
      <t>Egyszárnyú üvegezett bukó-nyíló erkélyajtó
NM: 127 / 230 cm</t>
    </r>
  </si>
  <si>
    <r>
      <rPr>
        <b/>
        <sz val="10"/>
        <rFont val="Times New Roman"/>
        <family val="1"/>
        <charset val="238"/>
      </rPr>
      <t xml:space="preserve">Kny014 jelű                                                         </t>
    </r>
    <r>
      <rPr>
        <sz val="10"/>
        <rFont val="Times New Roman"/>
        <family val="1"/>
        <charset val="238"/>
      </rPr>
      <t>Kétszárnyú középen felnyíló bejárati ajtó, figyelemfelhívó matricázással
NM: 180 / 230 cm</t>
    </r>
  </si>
  <si>
    <t xml:space="preserve"> 1.17</t>
  </si>
  <si>
    <r>
      <rPr>
        <b/>
        <sz val="10"/>
        <color theme="1"/>
        <rFont val="Times New Roman"/>
        <family val="1"/>
        <charset val="238"/>
      </rPr>
      <t xml:space="preserve">Bny 007 jelű. </t>
    </r>
    <r>
      <rPr>
        <sz val="10"/>
        <color theme="1"/>
        <rFont val="Times New Roman"/>
        <family val="1"/>
        <charset val="238"/>
      </rPr>
      <t xml:space="preserve">                                               Kétszárnyú, középen felnyíló mélyenüvegezett ajtó,                                    NM: 176 / 213 cm.                                                  </t>
    </r>
  </si>
  <si>
    <t>A MUKANEM EGGYÜT KEZELENDŐ A KONSZIGNÁCIÓKKAL !</t>
  </si>
  <si>
    <r>
      <rPr>
        <b/>
        <sz val="10"/>
        <rFont val="Times New Roman"/>
        <family val="1"/>
        <charset val="238"/>
      </rPr>
      <t>Ü01 jelű</t>
    </r>
    <r>
      <rPr>
        <sz val="10"/>
        <rFont val="Times New Roman"/>
        <family val="1"/>
        <charset val="238"/>
      </rPr>
      <t>, bejárati szinti teraszkorlát, összh= 20,68  fm, magassága : 100 cm</t>
    </r>
  </si>
  <si>
    <r>
      <rPr>
        <b/>
        <sz val="10"/>
        <rFont val="Times New Roman"/>
        <family val="1"/>
        <charset val="238"/>
      </rPr>
      <t>Ü02 jelű</t>
    </r>
    <r>
      <rPr>
        <sz val="10"/>
        <rFont val="Times New Roman"/>
        <family val="1"/>
        <charset val="238"/>
      </rPr>
      <t>, bejárati szinti és emeleti  teraszokat elválasztókorlát, h= 1,25 fm, magassága : 100 cm</t>
    </r>
  </si>
  <si>
    <r>
      <rPr>
        <b/>
        <sz val="10"/>
        <rFont val="Times New Roman"/>
        <family val="1"/>
        <charset val="238"/>
      </rPr>
      <t>Ü03 jelű</t>
    </r>
    <r>
      <rPr>
        <sz val="10"/>
        <rFont val="Times New Roman"/>
        <family val="1"/>
        <charset val="238"/>
      </rPr>
      <t>, emeleti teraszkorlát, összh= 23,52 fm, magassága : 100 cm</t>
    </r>
  </si>
  <si>
    <r>
      <rPr>
        <b/>
        <sz val="10"/>
        <rFont val="Times New Roman"/>
        <family val="1"/>
        <charset val="238"/>
      </rPr>
      <t>Ü04 jelű</t>
    </r>
    <r>
      <rPr>
        <sz val="10"/>
        <rFont val="Times New Roman"/>
        <family val="1"/>
        <charset val="238"/>
      </rPr>
      <t>, emeleti teraszkorlát, összh= 3,59 fm, magassága : 100 cm</t>
    </r>
  </si>
  <si>
    <r>
      <rPr>
        <b/>
        <sz val="10"/>
        <rFont val="Times New Roman"/>
        <family val="1"/>
        <charset val="238"/>
      </rPr>
      <t>Ü05 jelű</t>
    </r>
    <r>
      <rPr>
        <sz val="10"/>
        <rFont val="Times New Roman"/>
        <family val="1"/>
        <charset val="238"/>
      </rPr>
      <t>, emeleti teraszkorlát, összh= 7,76 fm, magassága : 100 cm</t>
    </r>
  </si>
  <si>
    <t>Erkély- vagy teraszkorlát legyártása és elhelyezése, edzett üveg korlátok, rozsdamentes rögzítőkkel, a gyártmány szerinti segédszerkezetekkel</t>
  </si>
  <si>
    <r>
      <rPr>
        <b/>
        <sz val="10"/>
        <rFont val="Times New Roman"/>
        <family val="1"/>
        <charset val="238"/>
      </rPr>
      <t>Ü06 jelű</t>
    </r>
    <r>
      <rPr>
        <sz val="10"/>
        <rFont val="Times New Roman"/>
        <family val="1"/>
        <charset val="238"/>
      </rPr>
      <t>, franciaerkély, összh= 1,49 fm, magassága : 100 cm</t>
    </r>
  </si>
  <si>
    <t>44. BELSŐ NYÍLÁSZÁRÓK ELHELYEZÉSE</t>
  </si>
  <si>
    <r>
      <rPr>
        <b/>
        <sz val="10"/>
        <rFont val="Times New Roman"/>
        <family val="1"/>
        <charset val="238"/>
      </rPr>
      <t>La01</t>
    </r>
    <r>
      <rPr>
        <sz val="10"/>
        <rFont val="Times New Roman"/>
        <family val="1"/>
        <charset val="238"/>
      </rPr>
      <t xml:space="preserve"> jelű.                                                                      Belsőtéri lépcsőkorlát legyártása és elhelyezése, 40.4 mm-es laposacél függőleges lamellékkal, 12 cm-es osztással, festett felülettel.  Befoglaló mérete : 4,30 x 6 m.</t>
    </r>
  </si>
  <si>
    <r>
      <rPr>
        <b/>
        <sz val="10"/>
        <rFont val="Times New Roman"/>
        <family val="1"/>
        <charset val="238"/>
      </rPr>
      <t>La01*</t>
    </r>
    <r>
      <rPr>
        <sz val="10"/>
        <rFont val="Times New Roman"/>
        <family val="1"/>
        <charset val="238"/>
      </rPr>
      <t xml:space="preserve"> jelű.                                                                      Belsőtéri duplasoros lépcső csőkorlát legyártása és elhelyezése, felületkezelve, főlépcsőnél, lamellákra és falra szerelve. Össz hossz : 3140 + 884+ 2920 mm</t>
    </r>
  </si>
  <si>
    <r>
      <rPr>
        <b/>
        <sz val="10"/>
        <rFont val="Times New Roman"/>
        <family val="1"/>
        <charset val="238"/>
      </rPr>
      <t xml:space="preserve">La02 </t>
    </r>
    <r>
      <rPr>
        <sz val="10"/>
        <rFont val="Times New Roman"/>
        <family val="1"/>
        <charset val="238"/>
      </rPr>
      <t>jelű.                                                                       Duplasoros külsőtéri acél kapaszkó legyártása és elhelyezése akadálymentes rámpánál, végleges festett felülettel, tereplépcsőnél, támfalra helyezve.                   Össz hossz : 7479  mm</t>
    </r>
  </si>
  <si>
    <t>M45-006-1.1-00000002</t>
  </si>
  <si>
    <t>M45-007-1.1-00000001</t>
  </si>
  <si>
    <r>
      <rPr>
        <b/>
        <sz val="10"/>
        <rFont val="Times New Roman"/>
        <family val="1"/>
        <charset val="238"/>
      </rPr>
      <t xml:space="preserve">La03 </t>
    </r>
    <r>
      <rPr>
        <sz val="10"/>
        <rFont val="Times New Roman"/>
        <family val="1"/>
        <charset val="238"/>
      </rPr>
      <t>jelű.                                                                       Szenyfogószőnyeg elhelyezése. Ajánlott típusa : ALUTREND BROSS vagy vele műszakilag egyenértékű, szerelt alusínes, mini tálcás lábtörkő, kefe és gumibetéttel. Mérete : 240 x 90 cm.</t>
    </r>
  </si>
  <si>
    <r>
      <rPr>
        <b/>
        <sz val="10"/>
        <rFont val="Times New Roman"/>
        <family val="1"/>
        <charset val="238"/>
      </rPr>
      <t xml:space="preserve">La04 </t>
    </r>
    <r>
      <rPr>
        <sz val="10"/>
        <rFont val="Times New Roman"/>
        <family val="1"/>
        <charset val="238"/>
      </rPr>
      <t>jelű.                                                                       Szenyfogószőnyeg elhelyezése. Ajánlott típusa : ALUTREND BROSS vagy vele műszakilag egyenértékű, szerelt alusínes, mini tálcás lábtörkő, kefe és gumibetéttel. Mérete : 180 x 90 cm.</t>
    </r>
  </si>
  <si>
    <r>
      <rPr>
        <b/>
        <sz val="10"/>
        <rFont val="Times New Roman"/>
        <family val="1"/>
        <charset val="238"/>
      </rPr>
      <t xml:space="preserve">La05 </t>
    </r>
    <r>
      <rPr>
        <sz val="10"/>
        <rFont val="Times New Roman"/>
        <family val="1"/>
        <charset val="238"/>
      </rPr>
      <t>jelű.                                                                       Mobil összecsúkható teleszkódos létra. Ajánlott típusa : KRAUSE TELE VARIO vagy vele műszakilag egyenértékű.</t>
    </r>
  </si>
  <si>
    <t>M45-003-2.1-00000001</t>
  </si>
  <si>
    <t>M45-007-1.1-00000002</t>
  </si>
  <si>
    <r>
      <rPr>
        <b/>
        <sz val="10"/>
        <rFont val="Times New Roman"/>
        <family val="1"/>
        <charset val="238"/>
      </rPr>
      <t xml:space="preserve">La06 </t>
    </r>
    <r>
      <rPr>
        <sz val="10"/>
        <rFont val="Times New Roman"/>
        <family val="1"/>
        <charset val="238"/>
      </rPr>
      <t>jelű.                                                                       Csőkorlát legyártása és elhelyezése ablakok előtt, kiesés elleni miatt. Anyaga : Rozsdamentes 5*5 cm-es acél zártszelvény. Hossza : 130 cm.</t>
    </r>
  </si>
  <si>
    <r>
      <rPr>
        <b/>
        <sz val="10"/>
        <rFont val="Times New Roman"/>
        <family val="1"/>
        <charset val="238"/>
      </rPr>
      <t xml:space="preserve">La06* </t>
    </r>
    <r>
      <rPr>
        <sz val="10"/>
        <rFont val="Times New Roman"/>
        <family val="1"/>
        <charset val="238"/>
      </rPr>
      <t>jelű.                                                                       Csőkorlát legyártása és elhelyezése ablakok előtt, kiesés elleni miatt. Anyaga : Rozsdamentes 5*5 cm-es acél zártszelvény. Hossza : 145 cm.</t>
    </r>
  </si>
  <si>
    <t>M45-003-2.1-00000002</t>
  </si>
  <si>
    <r>
      <rPr>
        <b/>
        <sz val="10"/>
        <rFont val="Times New Roman"/>
        <family val="1"/>
        <charset val="238"/>
      </rPr>
      <t xml:space="preserve">La07 </t>
    </r>
    <r>
      <rPr>
        <sz val="10"/>
        <rFont val="Times New Roman"/>
        <family val="1"/>
        <charset val="238"/>
      </rPr>
      <t>jelű.                                                                       Csőkorlát legyártása és elhelyezése ablakok előtt, kiesés elleni miatt. Anyaga : Rozsdamentes 5*5 cm-es acél zártszelvény. Hossza : 160 cm.</t>
    </r>
  </si>
  <si>
    <t>M45-003-2.1-00000003</t>
  </si>
  <si>
    <r>
      <rPr>
        <b/>
        <sz val="10"/>
        <rFont val="Times New Roman"/>
        <family val="1"/>
        <charset val="238"/>
      </rPr>
      <t xml:space="preserve">La08 </t>
    </r>
    <r>
      <rPr>
        <sz val="10"/>
        <rFont val="Times New Roman"/>
        <family val="1"/>
        <charset val="238"/>
      </rPr>
      <t>jelű.                                                                       Falfülke takaróelem legyártása és elhelyezése. Anyaga : Rozsdamentes laposacél keretszerkezet, 2470 / 228 / 150 mm méretben, benne 2160 / 120 / 20 mm-es felületkezelt, telített fenyőfa függőleges lamellákkal, halfen rögzítő elemekkel</t>
    </r>
  </si>
  <si>
    <t>A MUKANEM EGYÜTT KEZELENDŐ A KONSZIGNÁCIÓKKAL !</t>
  </si>
  <si>
    <r>
      <rPr>
        <b/>
        <sz val="10"/>
        <rFont val="Times New Roman"/>
        <family val="1"/>
        <charset val="238"/>
      </rPr>
      <t>L-03</t>
    </r>
    <r>
      <rPr>
        <sz val="10"/>
        <rFont val="Times New Roman"/>
        <family val="1"/>
        <charset val="238"/>
      </rPr>
      <t xml:space="preserve"> jelű lépcsőterv szerint.                                  Belső lépcső legyártása és elhelyezése felüleletkezelt fém tartószerkezettel, fa lépcsőlapokkal.                                     Tetőtéri belső apartmann lépcsők.</t>
    </r>
  </si>
  <si>
    <r>
      <rPr>
        <b/>
        <sz val="10"/>
        <rFont val="Times New Roman CE"/>
        <family val="1"/>
        <charset val="238"/>
      </rPr>
      <t xml:space="preserve">L-03 </t>
    </r>
    <r>
      <rPr>
        <sz val="10"/>
        <rFont val="Times New Roman CE"/>
        <family val="1"/>
        <charset val="238"/>
      </rPr>
      <t>jelű lépcsőterv szerint.                                Cső kézfogó elhelyezése, falba szerelve acél tartószerkezettel, fa kapaszkodóval, belsőtérben, tetőtéri apartmanoknál, h= 3,9 fm</t>
    </r>
  </si>
  <si>
    <t xml:space="preserve"> </t>
  </si>
  <si>
    <t>UTCAFRONTI KERÍTÉS ÉPÍTÉSE</t>
  </si>
  <si>
    <t>Utcafronti kerítés építése</t>
  </si>
  <si>
    <t>31. HELYSZÍNI BETON ÉS VB MUNKA</t>
  </si>
  <si>
    <t>Vasbeton falak  készítése; C25/30 -XC1-16-F2 minőségű betonból szivattyús technológiával, vibrációs tömörítéssel</t>
  </si>
  <si>
    <t>Fal</t>
  </si>
  <si>
    <t>Belső lépcső</t>
  </si>
  <si>
    <t>Födém és konzollemez</t>
  </si>
  <si>
    <t>Tereplépcső és falak</t>
  </si>
  <si>
    <t>Szögtámfalak</t>
  </si>
  <si>
    <t>kg</t>
  </si>
  <si>
    <t>Vasbeton lépcsőkarok készítése;  C25/30 -XC1-16-F2 minőségű betonból szivattyús technológiával, vibrációs tömörítéssel, belső lépcső</t>
  </si>
  <si>
    <t>Vasbeton szögtámfalak készítése; C20/25-XC1-16-F2 minőségű betonból szivattyús technológiával, vibrációs tömörítéssel</t>
  </si>
  <si>
    <t>Vasbeton támfalak és tereplépcső készítése; C20/25-XC1-16-F2 minőségű betonból szivattyús technológiával, vibrációs tömörítéssel</t>
  </si>
  <si>
    <t>Vasbeton födémlemezek ( alsó vagy felülbordákkal ) készítése; C25/30 -XC1-16-F2 minőségű betonból szivattyús technológiával, vibrációs tömörítéssel</t>
  </si>
  <si>
    <t>Vasbeton födémlemezek ( koporsófödém ) készítése ( alsó vagy felülborbákkal );  C25/30 -XC1-16-F2 minőségű betonból szivattyús technológiával, vibrációs tömörítéssel</t>
  </si>
  <si>
    <t>KAPCSOLÓDÓ MUNKÁK</t>
  </si>
  <si>
    <t>M21-003-11.2.1</t>
  </si>
  <si>
    <t xml:space="preserve">m3     </t>
  </si>
  <si>
    <t>Földvisszatöltés vagy feltöltés készítése a helyszínen lévő földből, gépi erővel, kiegészítő kézi munkával, tömörítve, tömörségi fok : 95 %, támfalak mellett</t>
  </si>
  <si>
    <t>Vasbeton fal kétoldali zsaluzása, fém zsaluzattal</t>
  </si>
  <si>
    <t>Vasbeton fal kétoldali zsaluzása, fém zsaluzattal, szögtámfal</t>
  </si>
  <si>
    <t>15-001-2.1.2</t>
  </si>
  <si>
    <t>Szögtámfal talplemezének egyoldali zsaluzása</t>
  </si>
  <si>
    <t>Egyeneskarú lépcső zsaluzása alátámasztó állvánnyal</t>
  </si>
  <si>
    <t>Kirekesztő zsaluzás födémben</t>
  </si>
  <si>
    <t>Födémszél zsaluzása</t>
  </si>
  <si>
    <t>Koporsófödém kétoldali zsaluzata, alátámasztó állvánnyal, ferde felülettel           ( alsó és felső bordákkal )</t>
  </si>
  <si>
    <t>Sík födémlemez zsaluzása ( alsó és felső bordázattal ) alátámasztó állvánnyal</t>
  </si>
  <si>
    <t>Kirekesztő zsaluzás falban</t>
  </si>
  <si>
    <t>Szerelőbeton készítése; 8 cm vastagságban, C12 / 15- X0-32-F1 minőségű betonból, szögtámfalaknál</t>
  </si>
  <si>
    <t>Talajjavító réteg készítés, talplemez alatti felületen, osztályozatlan nyers homokos bányakavics, tömörítve,  tömörségi fok : 95 %, szögtámfal alatt, 15 cm vastagságban</t>
  </si>
  <si>
    <t>Sávalapok készítése földpartok közé ; C12/15-X0-32-F1 minőségű csömöszölt betonból, külső lépcső és támfalak alatt</t>
  </si>
  <si>
    <t>Vasbeton talpgerenda kétoldali zsaluzása, fém zsaluzattal</t>
  </si>
  <si>
    <t>TÉTELES TERVEZŐI KÖLTSÉGVETÉS</t>
  </si>
  <si>
    <t>Sávalapok készítése földpartok közé ; C12/15-X0-32-F1 minőségű csömöszölt betonból, épületnél</t>
  </si>
  <si>
    <t>Vasbeton talpgerenda készítése; C25/30 -XC1-16-F2 minőségű betonból szivattyús technológiával, vibrációs tömörítéssel</t>
  </si>
  <si>
    <t>M31-001-2-1</t>
  </si>
  <si>
    <t>Vasalt aljzat betonozása;  C25/30 -XC1-16-F2 minőségű betonból szivattyús technológiával, vibrációs tömörítéssel, 15 cm vastagságban, épületnél és külső lépcső alatt</t>
  </si>
  <si>
    <t>Hegesztett betonacél háló szerelése vasaltaljazba, építési síkháló; 5,00 x 2,15 m; 150 x 150 mm osztással Ř 6,00 / 6,00 BHB55.50, épületnél és külső lépcső alatt</t>
  </si>
  <si>
    <t>Geodéziai  kitűzés alapozás részére</t>
  </si>
  <si>
    <t>Munkaárok földkiemelése közművesített területen, gépi erővel, kiegészítő kézi munkával, bármely konzisztenciájú, I-IV. osztályú talajban, sávalapozás részére</t>
  </si>
  <si>
    <t>Munkagödör földkiemelése közművesített területen, gépi erővel, kiegészítő kézi munkával, bármely konzisztenciájú, I-IV. osztályú talajban, támfalak és külső lépcső részére</t>
  </si>
  <si>
    <t>Talajjavító réteg készítése alap és lábazati falak közé, lemezalap alatti felületen, osztályozatlan nyers homokos bányakavics, tömörítve,  tömörségi fok : 95 %, vasaltaljzatok alatt, 15 cm vastagságban</t>
  </si>
  <si>
    <t>Kiegészítő munkák</t>
  </si>
  <si>
    <t>KÖLTSÉGVETÉS  MUNKANEM ÖSSZESÍTŐ</t>
  </si>
  <si>
    <t xml:space="preserve">Helyszíni beton és vasbeton munka </t>
  </si>
  <si>
    <t>Kiegészítő XPS hőszigetelés elhelyezése zsaluzatba, 50 mm</t>
  </si>
  <si>
    <t>Hőhíd megszakító elem elhelyezése zsaluzatba, Schöck Isokorb KS30S-CV30-V8-H200-R120 8 ( 23 db bejárati szinten )</t>
  </si>
  <si>
    <t>Schöck Tronsole T8-H20 elhelyezése födém és lépcsőszerkezet találkozásánál</t>
  </si>
  <si>
    <t>Schöck Dorn ESD-K elem elhelyezése konzolos erkélyelemznél ( 1-1 db bejárati és parti szinten )</t>
  </si>
  <si>
    <t>Hőhíd megszakító elem elhelyezése zsaluzatba, Schöck Isokorb KS30S-CV30-V8-H200-R120 8 ( 18 db parti szinten )</t>
  </si>
  <si>
    <t xml:space="preserve">3. TARTÓSZERKEZETI MUNKÁK </t>
  </si>
  <si>
    <t xml:space="preserve"> KÖLTSÉGVETÉS FŐÖSSZESÍTŐ</t>
  </si>
  <si>
    <t>Tartószerkezeti munkák</t>
  </si>
  <si>
    <t>3. TARTÓSZERKEZETI MUNKÁK</t>
  </si>
  <si>
    <t>1. ÁLTALÁNOS KÖLTSÉGEK</t>
  </si>
  <si>
    <t>Általános költségek</t>
  </si>
  <si>
    <t>Építészeti munkák</t>
  </si>
  <si>
    <t>2. ÉPÍTÉSZETI MUNKÁK</t>
  </si>
  <si>
    <t>15. ÁLLVÁNYOZÁS</t>
  </si>
  <si>
    <r>
      <t xml:space="preserve">Csempe falburkolat készítése ragasztva, fugázva, a szükséges helyeken élvédőzve, mázas kerámiból, mosdókban. 
Típusa: Megrendelői választás szerint. </t>
    </r>
    <r>
      <rPr>
        <sz val="10"/>
        <color indexed="8"/>
        <rFont val="Times New Roman"/>
        <family val="1"/>
        <charset val="238"/>
      </rPr>
      <t xml:space="preserve">
</t>
    </r>
  </si>
  <si>
    <t xml:space="preserve">Csempe falburkolat készítése ragasztva, fugázva, a szükséges helyken élvédőzve, mázas kerámiból, konyhapultok felett 60 cm magasságban
Típusa: Megrendelői választás szerint.
</t>
  </si>
  <si>
    <t>Greslap burkolat készítése kiegyenlített aljzatra, ragasztva, fugázva. A szükséges helyeken eltérő színű és struktúrájú taktilis sávokkal ( csak a 
Típusa: Megrendelői választás szerint.
Közösségi terekben.</t>
  </si>
  <si>
    <t xml:space="preserve">Greslap burkolat készítése kiegyenlített aljzatra, ragasztva, fugázva.                                 Típusa: Megrendelői választás szerint.
Alárendelt helyiségekben.                             </t>
  </si>
  <si>
    <t xml:space="preserve">Greslap vagy kerámia burkolat készítése kiegyenlített aljzatra, ragasztva, fugázva. 
Típusa: Megrendelői választás szerint.
Vizes helyiségekben.                                           </t>
  </si>
  <si>
    <t>Vasbeton lábazati falak  készítése; C25/30 -XC1-16-F2 minőségű betonból szivattyús technológiával, vibrációs tömörítéssel</t>
  </si>
  <si>
    <t>Vasbeton lábazati falak kétoldali zsaluzása, fém zsaluzattal</t>
  </si>
  <si>
    <t>Sávalapok készítése földpartok közé ; C12/15-X0-32-F1 minőségű csömöszölt betonból, lábazati fal alatt</t>
  </si>
  <si>
    <t xml:space="preserve">Kerítésmezők  legyártása és elhelyezése: Keretszerkezete : laposacél, tűzihorganyzott, festett kivitelben. Betételemei : 10 / 2 cm vastagságú függőleges fenyőfa lamellák, UV álló lazúrozással. </t>
  </si>
  <si>
    <t xml:space="preserve">Gékocsibejárati tolókapu legyártása és elhelyezése: Keretszerkezete : laposacél, tűzihorganyzott, festett kivitelben. Betételemei : 10 / 2 cm vastagságú függőleges fenyőfa lamellák, UV álló lazúrozással. Motoros nyitással. Mérete : 610 / 150 cm. </t>
  </si>
  <si>
    <t xml:space="preserve">Személybejárati kapu legyártása és elhelyezése: Keretszerkezete : laposacél, tűzihorganyzott, festett kivitelben. Betételemei : 10 / 2 cm vastagságú függőleges fenyőfa lamellák, UV álló lazúrozással. Biztonsági zárral és elektromos nyitással. Mérete : 120 / 164 cm. </t>
  </si>
  <si>
    <t>200 / 120 cm méretben</t>
  </si>
  <si>
    <t>129 / 120 cm méretben</t>
  </si>
  <si>
    <t>215 / 120 cm méretben</t>
  </si>
  <si>
    <t>175 / 120 cm méretben</t>
  </si>
  <si>
    <t xml:space="preserve"> 8.1</t>
  </si>
  <si>
    <t xml:space="preserve"> 8.2</t>
  </si>
  <si>
    <t xml:space="preserve"> 8.3</t>
  </si>
  <si>
    <t xml:space="preserve"> 8.4</t>
  </si>
  <si>
    <t>Kerítésmezőkben elhelyezett felírat legyártása és elhelyezése,  "DUNAKESZI ÖNKORMÁNYZAT ÜDÜLŐJE 13", 8,60 x 0,30 cm méretű acéllemez, antracit színű betűkkel.</t>
  </si>
  <si>
    <t>Greslap vagy kerámia burkolat készítése kiegyenlített aljzatra, ragasztva, fugázva. 
Típusa: Megrendelői választás szerint.
Teraszokon, szobáknál.</t>
  </si>
  <si>
    <t>A MUNKANEM EGYÜTT KEZELENDŐ A BURKOLATI TERVEKKEL !</t>
  </si>
  <si>
    <t xml:space="preserve">MEGRENDELŐ : </t>
  </si>
  <si>
    <t>GENERÁL TERVEZŐ :</t>
  </si>
  <si>
    <t>KÉSZÜLT :</t>
  </si>
  <si>
    <t>DUNAKESZI VÁROS ÖNKORMÁNYZATA</t>
  </si>
  <si>
    <t>INCORSO ÉPÍTÉSZ ÉS ÉPÍTŐMŰHELY</t>
  </si>
  <si>
    <t xml:space="preserve">2016. JÚLIUS </t>
  </si>
  <si>
    <t>BALATONAKARATTYA ÜDÜLŐHÁZ KIVITELI TERVÉHEZ</t>
  </si>
  <si>
    <t>ÁLTALÁNOS LEÍRÁS A TERVEZŐI  KÖLTSÉGVETÉSEKHEZ</t>
  </si>
  <si>
    <t>A FELSOROLT ANYAGOK CSAK TERVEZŐI JAVASLATOK, ILLETVE AZ IGÉNYELT MŰSZAKI ELVÁRÁS MEGHATÁROZÁSA. EZZEL EGYENÉRTÉKŰ ANYAGOKKAL HELYETTESÍTHETŐK, AZZAL A KITÉTELLEL, HOGY MINDENBEN MEG KELL FELELNI A VONATKOZÓ ELŐÍRÁSOKNAK, AZ I. OSZTÁLYÚ MINŐSÉGNEK, VALAMINT A TERVEN ÉS A MŰSZAKI SPECIFIKÁCIÓBAN SZEREPLŐ KITÉTELEKNEK !</t>
  </si>
  <si>
    <t>A KONKRÉT TERMÉK KIVÁLASZTÁSA SORÁN, ANNAK BEÉPÍTÉSE ELŐTT A MEGRENDELŐVEL ÉS A TERVEZŐVEL EGYEZTETNI KELL !</t>
  </si>
  <si>
    <t>A TERVEZŐI KÖLTSÉGVETÉSEK EGYÜTT KEZELENDŐK AZ ÁTADOTT ENGEDÉLYES ÉS KIVITELI TERVEKKEL, A MŰSZAKI SPECIFIKÁCIÓVAL, VALAMINT AZ ÉPÍTÉSI ÉS HATÓSÁGI ENGEDÉLYEKBEN LEÍRTAKKAL !</t>
  </si>
  <si>
    <t>A TÉTELEK EGYSÉGÁR KALKULÁCIÓJÁNÁL MINDENESETBEN  BELEÉRTENDŐK A GYÁRTÓI ALKALMAZÁSTECHNIKAI ELŐIRÁSOK SZERINTI, ILLETVE AZ ELHELYEZÉSEHEZ SZÜKSÉGES SEGÉDSZERKEZETEK, FELÜLELETKEZELÉSEK, RÖGZÍTŐELEMEK VALAMINT A KIEGÉSZÍTŐ ÉS KAPCSOLÓDÓ MUNKÁK ÁRA IS !</t>
  </si>
  <si>
    <t>A KÖZBESZERZÉSI PÁLYÁZAT SORÁN A PÁLYÁZÓ KÖTELES A TERVEZŐI KÖLTSÉGVETÉSEKET A TERVEKNEK ÉS LEÍRÁSOKNAK MEGFELELŐEN FELÜLVIZSGÁLNI, ILLETVE A HIÁNYZÓ TÉTELEK VAGY MENNYISÉGEK MIATTI, VALAMINT AZ ELLENTMONDÁSOKRA VONATKOZÓ ÉSZREVÉTELEIT ÍRÁSBAN MEGTENNI !</t>
  </si>
  <si>
    <t>A PÁLYÁZÓ A KÖZBESZERZÉSI PÁLYÁZATHOZ BECSATOLT TERVEZŐI KÖLTSÉGVETÉST KÖTELES VÁLTOZTATÁS NÉLKÜL BEÁRAZNI. AZ ÁLTALA SZÜKSÉGESNEK VÉLT KIEGÉSZÍTÉSEKET ÉS MÓDOSÍTÁSOKAT CSAK A KÖZBEZERZÉS KIÍRÓ JÓVÁHAGYÁSÁVAL, AZ ÍRÁSBAN KÖZÖLT UTASÍTÁSAINAK MEGFELELŐEN TEHETI MEG !</t>
  </si>
  <si>
    <t>AZ EGYES TÉTELEKNÉL, MUNKANEMEKNÉL ÉS A FŐÖSSZESÍTŐBEN SZEREPLŐ KÉPLETEK ELLENŐRIZENDŐK !</t>
  </si>
  <si>
    <t>JELEN TERVEZŐI KÖLTSÉGVETÉS KIÍRÁS A 2016. JÚLIUSI  KIVITELI TERVHEZ KÉSZÜLT</t>
  </si>
  <si>
    <t xml:space="preserve">Egyedi legyártású műanyag hőhídmentes homlokzati nyílászárók legyártása és elhelyezése, konszignáció szerinti kialakításban, hőszigetelő üvegezéssel, gyári felületkezeléssel. </t>
  </si>
  <si>
    <t>Austrotherm AT H-80 vagy vele azonos minőségű EPS hőszigetelő lemez, vastagság: 150 mm., 2x-es erősített hálózással. Kerlite vagy ezzel műszakialg egyenértékű, burkolatos falak.</t>
  </si>
  <si>
    <t>Homkokzatburkolat készítése oldalfalon. Hőszigetelésre ragasztva, fugázva. Ajánlott típus : Kerlite 4 mm vastag kőporcelán burkolat,vagy ezzel műszakilag egyenértékű</t>
  </si>
  <si>
    <t>Homkokzatburkolat készítése előtető alján. Hőszigetelésre ragasztva, fugázva. Ajánlott típus : Kerlite 4 mm vastag, vagy ezzel műszakilag egyenértékű</t>
  </si>
  <si>
    <t>PVC burkolat készítése.                                  választott színben</t>
  </si>
  <si>
    <t>Beltéri ajtók elhelyezése.                                Tok : utólagosan elhelyezhető, helyszínen festett acéltok.                                                   Ajtólap : HPL bevonatos laminált felületű papírrácsbetétes, alsó nedvestéri védő rátéttel.                                                     Zár : BB zár, bevéső, WC ajtóknál WC zárral.                                                           Kilincs : nemesacél, rozettás.</t>
  </si>
  <si>
    <t xml:space="preserve">Diszperziós festés műanyag bázisú vizes-diszperziós festékkel vakolaton vagy gipszkarton felületen, három rétegben, sima felületen, STO color in vagy vele azonos minőségű belsőtéri falfesték, fehér színben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</si>
</sst>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_-* #,##0.00_-;\-* #,##0.00_-;_-* &quot;-&quot;??_-;_-@_-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71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Times New Roman CE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</font>
    <font>
      <sz val="10"/>
      <name val="MS Sans Serif"/>
      <family val="2"/>
      <charset val="238"/>
    </font>
    <font>
      <sz val="9"/>
      <name val="Times New Roman CE"/>
      <family val="1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name val="Arial"/>
      <family val="2"/>
      <charset val="238"/>
    </font>
    <font>
      <sz val="9"/>
      <color indexed="8"/>
      <name val="Times New Roman"/>
      <family val="1"/>
      <charset val="238"/>
    </font>
    <font>
      <sz val="11"/>
      <name val="Calibri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color theme="1"/>
      <name val="Times New Roman CE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2"/>
      <name val="Calibri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9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family val="2"/>
      <charset val="1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theme="1"/>
      <name val="Arial"/>
      <family val="2"/>
      <charset val="238"/>
    </font>
    <font>
      <sz val="12"/>
      <name val="Times New Roman CE"/>
      <family val="1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u/>
      <sz val="9"/>
      <color indexed="20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2"/>
      <name val="Univers"/>
      <family val="2"/>
      <charset val="238"/>
    </font>
    <font>
      <b/>
      <sz val="16"/>
      <name val="Times New Roman"/>
      <family val="1"/>
      <charset val="238"/>
    </font>
    <font>
      <sz val="8"/>
      <name val="Calibri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6">
    <xf numFmtId="0" fontId="0" fillId="0" borderId="0"/>
    <xf numFmtId="0" fontId="10" fillId="0" borderId="1"/>
    <xf numFmtId="0" fontId="11" fillId="0" borderId="1"/>
    <xf numFmtId="0" fontId="13" fillId="0" borderId="1"/>
    <xf numFmtId="0" fontId="14" fillId="0" borderId="1" applyProtection="0"/>
    <xf numFmtId="0" fontId="2" fillId="0" borderId="1"/>
    <xf numFmtId="0" fontId="13" fillId="0" borderId="1"/>
    <xf numFmtId="0" fontId="21" fillId="0" borderId="1"/>
    <xf numFmtId="0" fontId="23" fillId="0" borderId="1"/>
    <xf numFmtId="0" fontId="24" fillId="0" borderId="1"/>
    <xf numFmtId="164" fontId="14" fillId="0" borderId="1" applyFont="0" applyFill="0" applyBorder="0" applyAlignment="0" applyProtection="0"/>
    <xf numFmtId="0" fontId="33" fillId="0" borderId="1">
      <alignment vertical="top"/>
    </xf>
    <xf numFmtId="0" fontId="21" fillId="0" borderId="1"/>
    <xf numFmtId="0" fontId="34" fillId="0" borderId="1"/>
    <xf numFmtId="0" fontId="21" fillId="0" borderId="1"/>
    <xf numFmtId="0" fontId="39" fillId="0" borderId="1"/>
    <xf numFmtId="0" fontId="11" fillId="0" borderId="1"/>
    <xf numFmtId="0" fontId="40" fillId="0" borderId="1"/>
    <xf numFmtId="0" fontId="40" fillId="0" borderId="1"/>
    <xf numFmtId="0" fontId="40" fillId="0" borderId="1"/>
    <xf numFmtId="0" fontId="40" fillId="0" borderId="1"/>
    <xf numFmtId="0" fontId="40" fillId="0" borderId="1"/>
    <xf numFmtId="0" fontId="40" fillId="0" borderId="1"/>
    <xf numFmtId="0" fontId="40" fillId="0" borderId="1"/>
    <xf numFmtId="0" fontId="40" fillId="0" borderId="1"/>
    <xf numFmtId="0" fontId="41" fillId="0" borderId="1"/>
    <xf numFmtId="0" fontId="42" fillId="6" borderId="1" applyNumberFormat="0" applyBorder="0" applyAlignment="0" applyProtection="0"/>
    <xf numFmtId="0" fontId="42" fillId="7" borderId="1" applyNumberFormat="0" applyBorder="0" applyAlignment="0" applyProtection="0"/>
    <xf numFmtId="0" fontId="42" fillId="8" borderId="1" applyNumberFormat="0" applyBorder="0" applyAlignment="0" applyProtection="0"/>
    <xf numFmtId="0" fontId="42" fillId="9" borderId="1" applyNumberFormat="0" applyBorder="0" applyAlignment="0" applyProtection="0"/>
    <xf numFmtId="0" fontId="42" fillId="10" borderId="1" applyNumberFormat="0" applyBorder="0" applyAlignment="0" applyProtection="0"/>
    <xf numFmtId="0" fontId="42" fillId="11" borderId="1" applyNumberFormat="0" applyBorder="0" applyAlignment="0" applyProtection="0"/>
    <xf numFmtId="0" fontId="42" fillId="12" borderId="1" applyNumberFormat="0" applyBorder="0" applyAlignment="0" applyProtection="0"/>
    <xf numFmtId="0" fontId="42" fillId="13" borderId="1" applyNumberFormat="0" applyBorder="0" applyAlignment="0" applyProtection="0"/>
    <xf numFmtId="0" fontId="42" fillId="14" borderId="1" applyNumberFormat="0" applyBorder="0" applyAlignment="0" applyProtection="0"/>
    <xf numFmtId="0" fontId="42" fillId="9" borderId="1" applyNumberFormat="0" applyBorder="0" applyAlignment="0" applyProtection="0"/>
    <xf numFmtId="0" fontId="42" fillId="12" borderId="1" applyNumberFormat="0" applyBorder="0" applyAlignment="0" applyProtection="0"/>
    <xf numFmtId="0" fontId="42" fillId="15" borderId="1" applyNumberFormat="0" applyBorder="0" applyAlignment="0" applyProtection="0"/>
    <xf numFmtId="0" fontId="43" fillId="16" borderId="1" applyNumberFormat="0" applyBorder="0" applyAlignment="0" applyProtection="0"/>
    <xf numFmtId="0" fontId="43" fillId="13" borderId="1" applyNumberFormat="0" applyBorder="0" applyAlignment="0" applyProtection="0"/>
    <xf numFmtId="0" fontId="43" fillId="14" borderId="1" applyNumberFormat="0" applyBorder="0" applyAlignment="0" applyProtection="0"/>
    <xf numFmtId="0" fontId="43" fillId="17" borderId="1" applyNumberFormat="0" applyBorder="0" applyAlignment="0" applyProtection="0"/>
    <xf numFmtId="0" fontId="43" fillId="18" borderId="1" applyNumberFormat="0" applyBorder="0" applyAlignment="0" applyProtection="0"/>
    <xf numFmtId="0" fontId="43" fillId="19" borderId="1" applyNumberFormat="0" applyBorder="0" applyAlignment="0" applyProtection="0"/>
    <xf numFmtId="0" fontId="44" fillId="11" borderId="19" applyNumberFormat="0" applyAlignment="0" applyProtection="0"/>
    <xf numFmtId="0" fontId="45" fillId="0" borderId="1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1" applyNumberFormat="0" applyFill="0" applyBorder="0" applyAlignment="0" applyProtection="0"/>
    <xf numFmtId="0" fontId="49" fillId="0" borderId="23" applyProtection="0">
      <alignment horizontal="center" vertical="top" wrapText="1"/>
    </xf>
    <xf numFmtId="165" fontId="11" fillId="0" borderId="1" applyFont="0" applyFill="0" applyAlignment="0" applyProtection="0"/>
    <xf numFmtId="166" fontId="11" fillId="0" borderId="1" applyFont="0" applyFill="0" applyAlignment="0" applyProtection="0"/>
    <xf numFmtId="0" fontId="50" fillId="20" borderId="24" applyNumberFormat="0" applyAlignment="0" applyProtection="0"/>
    <xf numFmtId="167" fontId="51" fillId="0" borderId="1"/>
    <xf numFmtId="0" fontId="52" fillId="0" borderId="1"/>
    <xf numFmtId="43" fontId="42" fillId="0" borderId="1" applyFont="0" applyFill="0" applyBorder="0" applyAlignment="0" applyProtection="0"/>
    <xf numFmtId="43" fontId="42" fillId="0" borderId="1" applyFont="0" applyFill="0" applyBorder="0" applyAlignment="0" applyProtection="0"/>
    <xf numFmtId="43" fontId="1" fillId="0" borderId="1" applyFont="0" applyFill="0" applyBorder="0" applyAlignment="0" applyProtection="0"/>
    <xf numFmtId="0" fontId="53" fillId="0" borderId="1" applyNumberFormat="0" applyFill="0" applyBorder="0" applyAlignment="0" applyProtection="0"/>
    <xf numFmtId="0" fontId="54" fillId="0" borderId="25" applyNumberFormat="0" applyFill="0" applyAlignment="0" applyProtection="0"/>
    <xf numFmtId="0" fontId="55" fillId="0" borderId="1" applyNumberFormat="0" applyFill="0" applyAlignment="0" applyProtection="0"/>
    <xf numFmtId="0" fontId="11" fillId="21" borderId="26" applyNumberFormat="0" applyFont="0" applyAlignment="0" applyProtection="0"/>
    <xf numFmtId="0" fontId="43" fillId="22" borderId="1" applyNumberFormat="0" applyBorder="0" applyAlignment="0" applyProtection="0"/>
    <xf numFmtId="0" fontId="43" fillId="23" borderId="1" applyNumberFormat="0" applyBorder="0" applyAlignment="0" applyProtection="0"/>
    <xf numFmtId="0" fontId="43" fillId="24" borderId="1" applyNumberFormat="0" applyBorder="0" applyAlignment="0" applyProtection="0"/>
    <xf numFmtId="0" fontId="43" fillId="17" borderId="1" applyNumberFormat="0" applyBorder="0" applyAlignment="0" applyProtection="0"/>
    <xf numFmtId="0" fontId="43" fillId="18" borderId="1" applyNumberFormat="0" applyBorder="0" applyAlignment="0" applyProtection="0"/>
    <xf numFmtId="0" fontId="43" fillId="25" borderId="1" applyNumberFormat="0" applyBorder="0" applyAlignment="0" applyProtection="0"/>
    <xf numFmtId="0" fontId="56" fillId="8" borderId="1" applyNumberFormat="0" applyBorder="0" applyAlignment="0" applyProtection="0"/>
    <xf numFmtId="0" fontId="57" fillId="26" borderId="27" applyNumberFormat="0" applyAlignment="0" applyProtection="0"/>
    <xf numFmtId="0" fontId="58" fillId="0" borderId="1" applyNumberFormat="0" applyFill="0" applyBorder="0" applyAlignment="0" applyProtection="0"/>
    <xf numFmtId="168" fontId="11" fillId="0" borderId="1" applyFont="0" applyFill="0" applyAlignment="0" applyProtection="0"/>
    <xf numFmtId="169" fontId="11" fillId="0" borderId="1"/>
    <xf numFmtId="169" fontId="11" fillId="0" borderId="1"/>
    <xf numFmtId="0" fontId="59" fillId="0" borderId="1"/>
    <xf numFmtId="169" fontId="11" fillId="0" borderId="1"/>
    <xf numFmtId="0" fontId="60" fillId="0" borderId="1"/>
    <xf numFmtId="169" fontId="11" fillId="0" borderId="1"/>
    <xf numFmtId="0" fontId="11" fillId="0" borderId="1"/>
    <xf numFmtId="0" fontId="39" fillId="0" borderId="1"/>
    <xf numFmtId="0" fontId="60" fillId="0" borderId="1"/>
    <xf numFmtId="0" fontId="39" fillId="0" borderId="1"/>
    <xf numFmtId="0" fontId="39" fillId="0" borderId="1"/>
    <xf numFmtId="0" fontId="39" fillId="0" borderId="1"/>
    <xf numFmtId="0" fontId="60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3" fillId="0" borderId="1"/>
    <xf numFmtId="0" fontId="1" fillId="0" borderId="1"/>
    <xf numFmtId="0" fontId="39" fillId="0" borderId="1"/>
    <xf numFmtId="0" fontId="61" fillId="0" borderId="1"/>
    <xf numFmtId="169" fontId="1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21" fillId="0" borderId="1"/>
    <xf numFmtId="0" fontId="60" fillId="0" borderId="1"/>
    <xf numFmtId="0" fontId="39" fillId="0" borderId="1"/>
    <xf numFmtId="0" fontId="39" fillId="0" borderId="1"/>
    <xf numFmtId="0" fontId="39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62" fillId="0" borderId="1"/>
    <xf numFmtId="0" fontId="62" fillId="0" borderId="1"/>
    <xf numFmtId="0" fontId="3" fillId="0" borderId="1"/>
    <xf numFmtId="0" fontId="39" fillId="0" borderId="1"/>
    <xf numFmtId="0" fontId="39" fillId="0" borderId="1"/>
    <xf numFmtId="0" fontId="39" fillId="0" borderId="1"/>
    <xf numFmtId="0" fontId="39" fillId="0" borderId="1"/>
    <xf numFmtId="0" fontId="39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169" fontId="11" fillId="0" borderId="1"/>
    <xf numFmtId="169" fontId="11" fillId="0" borderId="1"/>
    <xf numFmtId="169" fontId="11" fillId="0" borderId="1"/>
    <xf numFmtId="0" fontId="21" fillId="0" borderId="1"/>
    <xf numFmtId="0" fontId="21" fillId="0" borderId="1"/>
    <xf numFmtId="0" fontId="21" fillId="0" borderId="1"/>
    <xf numFmtId="0" fontId="21" fillId="0" borderId="1">
      <alignment vertical="top"/>
    </xf>
    <xf numFmtId="169" fontId="11" fillId="0" borderId="1"/>
    <xf numFmtId="0" fontId="21" fillId="0" borderId="1"/>
    <xf numFmtId="0" fontId="63" fillId="0" borderId="28" applyNumberFormat="0" applyFill="0" applyAlignment="0" applyProtection="0"/>
    <xf numFmtId="42" fontId="39" fillId="0" borderId="1" applyFont="0" applyFill="0" applyBorder="0" applyAlignment="0" applyProtection="0"/>
    <xf numFmtId="42" fontId="39" fillId="0" borderId="1" applyFont="0" applyFill="0" applyBorder="0" applyAlignment="0" applyProtection="0"/>
    <xf numFmtId="0" fontId="11" fillId="0" borderId="1" applyFont="0"/>
    <xf numFmtId="0" fontId="64" fillId="7" borderId="1" applyNumberFormat="0" applyBorder="0" applyAlignment="0" applyProtection="0"/>
    <xf numFmtId="0" fontId="65" fillId="27" borderId="1" applyNumberFormat="0" applyBorder="0" applyAlignment="0" applyProtection="0"/>
    <xf numFmtId="0" fontId="66" fillId="0" borderId="1" applyNumberFormat="0" applyFill="0" applyAlignment="0" applyProtection="0"/>
    <xf numFmtId="0" fontId="21" fillId="0" borderId="1"/>
    <xf numFmtId="0" fontId="40" fillId="0" borderId="1"/>
    <xf numFmtId="0" fontId="67" fillId="26" borderId="19" applyNumberFormat="0" applyAlignment="0" applyProtection="0"/>
    <xf numFmtId="170" fontId="11" fillId="0" borderId="1" applyFont="0" applyFill="0" applyAlignment="0" applyProtection="0"/>
    <xf numFmtId="171" fontId="11" fillId="0" borderId="1" applyFont="0" applyFill="0" applyAlignment="0" applyProtection="0"/>
    <xf numFmtId="0" fontId="68" fillId="0" borderId="1"/>
    <xf numFmtId="0" fontId="1" fillId="0" borderId="1"/>
    <xf numFmtId="43" fontId="1" fillId="0" borderId="1" applyFont="0" applyFill="0" applyBorder="0" applyAlignment="0" applyProtection="0"/>
    <xf numFmtId="43" fontId="21" fillId="0" borderId="1" applyFont="0" applyFill="0" applyBorder="0" applyAlignment="0" applyProtection="0"/>
    <xf numFmtId="0" fontId="1" fillId="0" borderId="1"/>
  </cellStyleXfs>
  <cellXfs count="324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wrapText="1"/>
    </xf>
    <xf numFmtId="3" fontId="3" fillId="0" borderId="4" xfId="0" applyNumberFormat="1" applyFont="1" applyBorder="1" applyAlignment="1">
      <alignment horizontal="center" wrapText="1"/>
    </xf>
    <xf numFmtId="0" fontId="3" fillId="0" borderId="4" xfId="0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wrapText="1"/>
    </xf>
    <xf numFmtId="3" fontId="4" fillId="2" borderId="2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 wrapText="1"/>
    </xf>
    <xf numFmtId="3" fontId="4" fillId="2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0" fontId="12" fillId="0" borderId="1" xfId="2" applyFont="1" applyFill="1" applyAlignment="1">
      <alignment horizontal="center" vertical="top" wrapText="1"/>
    </xf>
    <xf numFmtId="0" fontId="15" fillId="0" borderId="1" xfId="2" applyFont="1" applyFill="1" applyAlignment="1">
      <alignment horizontal="left" vertical="top" wrapText="1"/>
    </xf>
    <xf numFmtId="0" fontId="12" fillId="0" borderId="1" xfId="2" applyFont="1" applyFill="1" applyAlignment="1">
      <alignment wrapText="1"/>
    </xf>
    <xf numFmtId="3" fontId="12" fillId="0" borderId="1" xfId="2" applyNumberFormat="1" applyFont="1" applyFill="1" applyAlignment="1">
      <alignment horizontal="center" wrapText="1"/>
    </xf>
    <xf numFmtId="0" fontId="12" fillId="0" borderId="1" xfId="2" applyFont="1" applyAlignment="1">
      <alignment vertical="top" wrapText="1"/>
    </xf>
    <xf numFmtId="0" fontId="19" fillId="2" borderId="5" xfId="2" applyFont="1" applyFill="1" applyBorder="1" applyAlignment="1">
      <alignment horizontal="center" vertical="top" wrapText="1"/>
    </xf>
    <xf numFmtId="0" fontId="20" fillId="2" borderId="2" xfId="2" applyFont="1" applyFill="1" applyBorder="1" applyAlignment="1">
      <alignment horizontal="left" vertical="top" wrapText="1"/>
    </xf>
    <xf numFmtId="0" fontId="19" fillId="2" borderId="2" xfId="2" applyFont="1" applyFill="1" applyBorder="1" applyAlignment="1">
      <alignment horizontal="left" wrapText="1"/>
    </xf>
    <xf numFmtId="3" fontId="19" fillId="2" borderId="2" xfId="2" applyNumberFormat="1" applyFont="1" applyFill="1" applyBorder="1" applyAlignment="1">
      <alignment horizontal="center" wrapText="1"/>
    </xf>
    <xf numFmtId="3" fontId="19" fillId="2" borderId="6" xfId="2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/>
    </xf>
    <xf numFmtId="3" fontId="8" fillId="0" borderId="4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3" fontId="3" fillId="0" borderId="8" xfId="0" applyNumberFormat="1" applyFont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4" xfId="5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0" fontId="24" fillId="0" borderId="0" xfId="0" applyFont="1"/>
    <xf numFmtId="4" fontId="6" fillId="0" borderId="3" xfId="0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12" fillId="0" borderId="1" xfId="2" applyNumberFormat="1" applyFont="1" applyFill="1" applyAlignment="1">
      <alignment horizontal="left" wrapText="1"/>
    </xf>
    <xf numFmtId="4" fontId="19" fillId="2" borderId="2" xfId="2" applyNumberFormat="1" applyFont="1" applyFill="1" applyBorder="1" applyAlignment="1">
      <alignment wrapText="1"/>
    </xf>
    <xf numFmtId="4" fontId="4" fillId="2" borderId="2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wrapText="1"/>
    </xf>
    <xf numFmtId="4" fontId="0" fillId="0" borderId="0" xfId="0" applyNumberFormat="1" applyAlignment="1"/>
    <xf numFmtId="0" fontId="0" fillId="0" borderId="0" xfId="0" applyAlignment="1">
      <alignment vertical="center"/>
    </xf>
    <xf numFmtId="0" fontId="25" fillId="0" borderId="0" xfId="0" applyFont="1"/>
    <xf numFmtId="0" fontId="28" fillId="0" borderId="0" xfId="0" applyFont="1" applyFill="1"/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vertical="top" wrapText="1"/>
    </xf>
    <xf numFmtId="1" fontId="3" fillId="0" borderId="7" xfId="0" applyNumberFormat="1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3" fontId="3" fillId="0" borderId="7" xfId="0" applyNumberFormat="1" applyFont="1" applyFill="1" applyBorder="1" applyAlignment="1">
      <alignment horizontal="center" wrapText="1"/>
    </xf>
    <xf numFmtId="0" fontId="3" fillId="0" borderId="4" xfId="1" applyNumberFormat="1" applyFont="1" applyFill="1" applyBorder="1" applyAlignment="1">
      <alignment vertical="top" wrapText="1"/>
    </xf>
    <xf numFmtId="1" fontId="3" fillId="0" borderId="4" xfId="0" applyNumberFormat="1" applyFont="1" applyFill="1" applyBorder="1" applyAlignment="1">
      <alignment horizontal="right" wrapText="1"/>
    </xf>
    <xf numFmtId="1" fontId="3" fillId="0" borderId="4" xfId="0" applyNumberFormat="1" applyFont="1" applyFill="1" applyBorder="1" applyAlignment="1">
      <alignment wrapText="1"/>
    </xf>
    <xf numFmtId="0" fontId="12" fillId="0" borderId="4" xfId="2" applyFont="1" applyFill="1" applyBorder="1" applyAlignment="1">
      <alignment horizontal="center" vertical="top" wrapText="1"/>
    </xf>
    <xf numFmtId="0" fontId="9" fillId="0" borderId="4" xfId="3" applyFont="1" applyFill="1" applyBorder="1" applyAlignment="1">
      <alignment vertical="top" wrapText="1"/>
    </xf>
    <xf numFmtId="0" fontId="12" fillId="0" borderId="4" xfId="2" applyFont="1" applyFill="1" applyBorder="1" applyAlignment="1">
      <alignment vertical="top" wrapText="1"/>
    </xf>
    <xf numFmtId="0" fontId="12" fillId="0" borderId="4" xfId="2" applyFont="1" applyFill="1" applyBorder="1" applyAlignment="1">
      <alignment horizontal="left" wrapText="1"/>
    </xf>
    <xf numFmtId="3" fontId="12" fillId="0" borderId="4" xfId="2" applyNumberFormat="1" applyFont="1" applyFill="1" applyBorder="1" applyAlignment="1">
      <alignment horizontal="center" wrapText="1"/>
    </xf>
    <xf numFmtId="0" fontId="3" fillId="0" borderId="4" xfId="4" applyFont="1" applyFill="1" applyBorder="1" applyAlignment="1">
      <alignment vertical="top" wrapText="1"/>
    </xf>
    <xf numFmtId="0" fontId="15" fillId="0" borderId="4" xfId="2" applyFont="1" applyFill="1" applyBorder="1" applyAlignment="1">
      <alignment horizontal="left" vertical="top" wrapText="1"/>
    </xf>
    <xf numFmtId="0" fontId="16" fillId="0" borderId="4" xfId="2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vertical="top" wrapText="1"/>
    </xf>
    <xf numFmtId="0" fontId="3" fillId="0" borderId="4" xfId="3" applyFont="1" applyFill="1" applyBorder="1" applyAlignment="1">
      <alignment vertical="top" wrapText="1"/>
    </xf>
    <xf numFmtId="4" fontId="3" fillId="0" borderId="4" xfId="3" applyNumberFormat="1" applyFont="1" applyFill="1" applyBorder="1" applyAlignment="1">
      <alignment wrapText="1"/>
    </xf>
    <xf numFmtId="0" fontId="3" fillId="0" borderId="4" xfId="3" applyFont="1" applyFill="1" applyBorder="1" applyAlignment="1">
      <alignment wrapText="1"/>
    </xf>
    <xf numFmtId="3" fontId="3" fillId="0" borderId="4" xfId="3" applyNumberFormat="1" applyFont="1" applyFill="1" applyBorder="1" applyAlignment="1">
      <alignment horizontal="center" wrapText="1"/>
    </xf>
    <xf numFmtId="4" fontId="3" fillId="0" borderId="4" xfId="4" applyNumberFormat="1" applyFont="1" applyFill="1" applyBorder="1" applyAlignment="1">
      <alignment horizontal="right" wrapText="1"/>
    </xf>
    <xf numFmtId="3" fontId="3" fillId="0" borderId="4" xfId="4" applyNumberFormat="1" applyFont="1" applyFill="1" applyBorder="1" applyAlignment="1" applyProtection="1">
      <alignment horizontal="left" wrapText="1"/>
      <protection locked="0"/>
    </xf>
    <xf numFmtId="3" fontId="3" fillId="0" borderId="4" xfId="4" applyNumberFormat="1" applyFont="1" applyFill="1" applyBorder="1" applyAlignment="1" applyProtection="1">
      <alignment horizontal="center" wrapText="1"/>
      <protection locked="0"/>
    </xf>
    <xf numFmtId="0" fontId="3" fillId="0" borderId="4" xfId="4" applyNumberFormat="1" applyFont="1" applyFill="1" applyBorder="1" applyAlignment="1" applyProtection="1">
      <alignment horizontal="left" vertical="top" wrapText="1"/>
    </xf>
    <xf numFmtId="0" fontId="3" fillId="0" borderId="2" xfId="4" applyFont="1" applyFill="1" applyBorder="1" applyAlignment="1">
      <alignment vertical="top" wrapText="1"/>
    </xf>
    <xf numFmtId="3" fontId="3" fillId="0" borderId="2" xfId="4" applyNumberFormat="1" applyFont="1" applyFill="1" applyBorder="1" applyAlignment="1" applyProtection="1">
      <alignment horizontal="center" wrapText="1"/>
      <protection locked="0"/>
    </xf>
    <xf numFmtId="3" fontId="3" fillId="0" borderId="4" xfId="4" applyNumberFormat="1" applyFont="1" applyFill="1" applyBorder="1" applyAlignment="1">
      <alignment horizontal="left" vertical="top" wrapText="1"/>
    </xf>
    <xf numFmtId="0" fontId="9" fillId="0" borderId="4" xfId="4" applyFont="1" applyFill="1" applyBorder="1" applyAlignment="1">
      <alignment horizontal="left" vertical="top"/>
    </xf>
    <xf numFmtId="0" fontId="3" fillId="0" borderId="4" xfId="4" applyFont="1" applyFill="1" applyBorder="1" applyAlignment="1" applyProtection="1">
      <alignment horizontal="left" vertical="top" wrapText="1"/>
      <protection locked="0"/>
    </xf>
    <xf numFmtId="3" fontId="3" fillId="0" borderId="4" xfId="0" applyNumberFormat="1" applyFont="1" applyFill="1" applyBorder="1" applyAlignment="1">
      <alignment horizontal="left" vertical="center" wrapText="1"/>
    </xf>
    <xf numFmtId="4" fontId="3" fillId="0" borderId="4" xfId="4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9" fillId="0" borderId="8" xfId="0" applyFont="1" applyFill="1" applyBorder="1" applyAlignment="1">
      <alignment vertical="top" wrapText="1"/>
    </xf>
    <xf numFmtId="4" fontId="3" fillId="0" borderId="8" xfId="0" applyNumberFormat="1" applyFont="1" applyFill="1" applyBorder="1" applyAlignment="1">
      <alignment horizontal="right" wrapText="1"/>
    </xf>
    <xf numFmtId="0" fontId="3" fillId="0" borderId="8" xfId="0" applyFont="1" applyFill="1" applyBorder="1" applyAlignment="1">
      <alignment wrapText="1"/>
    </xf>
    <xf numFmtId="3" fontId="3" fillId="0" borderId="8" xfId="0" applyNumberFormat="1" applyFont="1" applyFill="1" applyBorder="1" applyAlignment="1">
      <alignment horizontal="center" wrapText="1"/>
    </xf>
    <xf numFmtId="4" fontId="3" fillId="0" borderId="7" xfId="0" applyNumberFormat="1" applyFont="1" applyFill="1" applyBorder="1" applyAlignment="1">
      <alignment horizontal="right" wrapText="1"/>
    </xf>
    <xf numFmtId="0" fontId="18" fillId="0" borderId="4" xfId="0" applyFont="1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center" vertical="top"/>
    </xf>
    <xf numFmtId="1" fontId="3" fillId="0" borderId="6" xfId="0" applyNumberFormat="1" applyFont="1" applyFill="1" applyBorder="1" applyAlignment="1">
      <alignment horizontal="right" wrapText="1"/>
    </xf>
    <xf numFmtId="49" fontId="26" fillId="0" borderId="4" xfId="0" applyNumberFormat="1" applyFont="1" applyFill="1" applyBorder="1" applyAlignment="1">
      <alignment horizontal="center" vertical="top"/>
    </xf>
    <xf numFmtId="0" fontId="26" fillId="0" borderId="4" xfId="0" applyFont="1" applyFill="1" applyBorder="1" applyAlignment="1">
      <alignment vertical="top" wrapText="1"/>
    </xf>
    <xf numFmtId="4" fontId="26" fillId="0" borderId="6" xfId="0" applyNumberFormat="1" applyFont="1" applyFill="1" applyBorder="1" applyAlignment="1">
      <alignment horizontal="right" wrapText="1"/>
    </xf>
    <xf numFmtId="3" fontId="26" fillId="0" borderId="4" xfId="0" applyNumberFormat="1" applyFont="1" applyFill="1" applyBorder="1" applyAlignment="1">
      <alignment wrapText="1"/>
    </xf>
    <xf numFmtId="1" fontId="26" fillId="0" borderId="6" xfId="0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vertical="top" wrapText="1"/>
    </xf>
    <xf numFmtId="49" fontId="3" fillId="0" borderId="8" xfId="0" applyNumberFormat="1" applyFont="1" applyFill="1" applyBorder="1" applyAlignment="1">
      <alignment vertical="top" wrapText="1"/>
    </xf>
    <xf numFmtId="4" fontId="3" fillId="0" borderId="12" xfId="0" applyNumberFormat="1" applyFont="1" applyFill="1" applyBorder="1" applyAlignment="1">
      <alignment horizontal="right" wrapText="1"/>
    </xf>
    <xf numFmtId="0" fontId="3" fillId="0" borderId="12" xfId="0" applyFont="1" applyFill="1" applyBorder="1" applyAlignment="1">
      <alignment wrapText="1"/>
    </xf>
    <xf numFmtId="3" fontId="3" fillId="0" borderId="0" xfId="0" applyNumberFormat="1" applyFont="1" applyFill="1" applyAlignment="1">
      <alignment horizontal="center" wrapText="1"/>
    </xf>
    <xf numFmtId="3" fontId="3" fillId="0" borderId="1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3" fontId="9" fillId="0" borderId="4" xfId="0" applyNumberFormat="1" applyFont="1" applyFill="1" applyBorder="1" applyAlignment="1">
      <alignment horizontal="center" wrapText="1"/>
    </xf>
    <xf numFmtId="4" fontId="9" fillId="0" borderId="7" xfId="0" applyNumberFormat="1" applyFont="1" applyFill="1" applyBorder="1" applyAlignment="1">
      <alignment horizontal="right" wrapText="1"/>
    </xf>
    <xf numFmtId="0" fontId="9" fillId="0" borderId="8" xfId="6" applyFont="1" applyFill="1" applyBorder="1" applyAlignment="1">
      <alignment vertical="top" wrapText="1"/>
    </xf>
    <xf numFmtId="0" fontId="9" fillId="0" borderId="8" xfId="6" applyFont="1" applyFill="1" applyBorder="1" applyAlignment="1">
      <alignment vertical="center" wrapText="1"/>
    </xf>
    <xf numFmtId="1" fontId="9" fillId="0" borderId="8" xfId="6" applyNumberFormat="1" applyFont="1" applyFill="1" applyBorder="1" applyAlignment="1">
      <alignment horizontal="right" wrapText="1"/>
    </xf>
    <xf numFmtId="0" fontId="9" fillId="0" borderId="8" xfId="6" applyFont="1" applyFill="1" applyBorder="1" applyAlignment="1">
      <alignment wrapText="1"/>
    </xf>
    <xf numFmtId="3" fontId="9" fillId="0" borderId="8" xfId="6" applyNumberFormat="1" applyFont="1" applyFill="1" applyBorder="1" applyAlignment="1">
      <alignment horizontal="center" wrapText="1"/>
    </xf>
    <xf numFmtId="1" fontId="3" fillId="0" borderId="4" xfId="0" applyNumberFormat="1" applyFont="1" applyBorder="1" applyAlignment="1">
      <alignment wrapText="1"/>
    </xf>
    <xf numFmtId="0" fontId="29" fillId="0" borderId="4" xfId="0" applyFont="1" applyBorder="1" applyAlignment="1">
      <alignment vertical="top" wrapText="1"/>
    </xf>
    <xf numFmtId="0" fontId="3" fillId="0" borderId="17" xfId="7" applyFont="1" applyBorder="1" applyAlignment="1">
      <alignment horizontal="center"/>
    </xf>
    <xf numFmtId="0" fontId="3" fillId="0" borderId="17" xfId="7" applyFont="1" applyBorder="1"/>
    <xf numFmtId="3" fontId="3" fillId="0" borderId="17" xfId="7" applyNumberFormat="1" applyFont="1" applyBorder="1" applyAlignment="1">
      <alignment horizontal="center"/>
    </xf>
    <xf numFmtId="0" fontId="21" fillId="0" borderId="1" xfId="7"/>
    <xf numFmtId="0" fontId="3" fillId="0" borderId="1" xfId="7" applyFont="1" applyAlignment="1">
      <alignment horizontal="center"/>
    </xf>
    <xf numFmtId="0" fontId="3" fillId="0" borderId="1" xfId="7" applyFont="1"/>
    <xf numFmtId="3" fontId="3" fillId="0" borderId="1" xfId="7" applyNumberFormat="1" applyFont="1" applyAlignment="1">
      <alignment horizontal="center"/>
    </xf>
    <xf numFmtId="0" fontId="22" fillId="0" borderId="4" xfId="0" applyFont="1" applyFill="1" applyBorder="1" applyAlignment="1">
      <alignment vertical="top" wrapText="1"/>
    </xf>
    <xf numFmtId="4" fontId="3" fillId="0" borderId="8" xfId="0" applyNumberFormat="1" applyFont="1" applyFill="1" applyBorder="1" applyAlignment="1">
      <alignment wrapText="1"/>
    </xf>
    <xf numFmtId="0" fontId="3" fillId="0" borderId="7" xfId="5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wrapText="1"/>
    </xf>
    <xf numFmtId="0" fontId="3" fillId="0" borderId="1" xfId="7" applyFont="1" applyAlignment="1">
      <alignment vertical="center"/>
    </xf>
    <xf numFmtId="0" fontId="30" fillId="0" borderId="4" xfId="7" applyFont="1" applyBorder="1" applyAlignment="1">
      <alignment horizontal="center" vertical="center"/>
    </xf>
    <xf numFmtId="0" fontId="30" fillId="0" borderId="4" xfId="7" applyFont="1" applyBorder="1" applyAlignment="1">
      <alignment vertical="center"/>
    </xf>
    <xf numFmtId="3" fontId="30" fillId="0" borderId="4" xfId="7" applyNumberFormat="1" applyFont="1" applyBorder="1" applyAlignment="1">
      <alignment horizontal="center" vertical="center"/>
    </xf>
    <xf numFmtId="0" fontId="21" fillId="0" borderId="1" xfId="7" applyAlignment="1">
      <alignment vertical="center"/>
    </xf>
    <xf numFmtId="0" fontId="3" fillId="0" borderId="4" xfId="7" applyFont="1" applyBorder="1" applyAlignment="1">
      <alignment horizontal="center" vertical="center"/>
    </xf>
    <xf numFmtId="0" fontId="31" fillId="0" borderId="4" xfId="7" applyFont="1" applyFill="1" applyBorder="1" applyAlignment="1">
      <alignment vertical="center"/>
    </xf>
    <xf numFmtId="3" fontId="31" fillId="0" borderId="4" xfId="7" applyNumberFormat="1" applyFont="1" applyFill="1" applyBorder="1" applyAlignment="1">
      <alignment horizontal="center" vertical="center"/>
    </xf>
    <xf numFmtId="0" fontId="31" fillId="0" borderId="8" xfId="7" applyFont="1" applyFill="1" applyBorder="1" applyAlignment="1">
      <alignment vertical="center"/>
    </xf>
    <xf numFmtId="0" fontId="4" fillId="0" borderId="1" xfId="7" applyFont="1" applyAlignment="1">
      <alignment vertical="center"/>
    </xf>
    <xf numFmtId="0" fontId="32" fillId="0" borderId="5" xfId="7" applyFont="1" applyBorder="1" applyAlignment="1">
      <alignment horizontal="center" vertical="center"/>
    </xf>
    <xf numFmtId="0" fontId="7" fillId="0" borderId="6" xfId="7" applyFont="1" applyBorder="1" applyAlignment="1">
      <alignment vertical="center"/>
    </xf>
    <xf numFmtId="3" fontId="7" fillId="2" borderId="6" xfId="7" applyNumberFormat="1" applyFont="1" applyFill="1" applyBorder="1" applyAlignment="1">
      <alignment horizontal="center" vertical="center"/>
    </xf>
    <xf numFmtId="3" fontId="7" fillId="2" borderId="4" xfId="7" applyNumberFormat="1" applyFont="1" applyFill="1" applyBorder="1" applyAlignment="1">
      <alignment horizontal="center" vertical="center"/>
    </xf>
    <xf numFmtId="0" fontId="32" fillId="0" borderId="1" xfId="7" applyFont="1" applyAlignment="1">
      <alignment vertical="center"/>
    </xf>
    <xf numFmtId="3" fontId="7" fillId="0" borderId="4" xfId="7" applyNumberFormat="1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1" fillId="0" borderId="6" xfId="7" applyFont="1" applyBorder="1" applyAlignment="1">
      <alignment vertical="center"/>
    </xf>
    <xf numFmtId="3" fontId="31" fillId="0" borderId="6" xfId="7" applyNumberFormat="1" applyFont="1" applyBorder="1" applyAlignment="1">
      <alignment horizontal="center" vertical="center"/>
    </xf>
    <xf numFmtId="0" fontId="3" fillId="0" borderId="1" xfId="7" applyFont="1" applyAlignment="1">
      <alignment horizontal="center" vertical="center"/>
    </xf>
    <xf numFmtId="3" fontId="3" fillId="0" borderId="1" xfId="7" applyNumberFormat="1" applyFont="1" applyAlignment="1">
      <alignment horizontal="center" vertical="center"/>
    </xf>
    <xf numFmtId="0" fontId="35" fillId="0" borderId="0" xfId="0" applyFont="1"/>
    <xf numFmtId="3" fontId="3" fillId="0" borderId="4" xfId="10" applyNumberFormat="1" applyFont="1" applyFill="1" applyBorder="1" applyAlignment="1" applyProtection="1">
      <alignment horizontal="center" wrapText="1"/>
      <protection locked="0"/>
    </xf>
    <xf numFmtId="0" fontId="12" fillId="0" borderId="7" xfId="2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vertical="top" wrapText="1"/>
    </xf>
    <xf numFmtId="0" fontId="12" fillId="0" borderId="1" xfId="2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vertical="top" wrapText="1"/>
    </xf>
    <xf numFmtId="0" fontId="16" fillId="0" borderId="1" xfId="2" applyFont="1" applyFill="1" applyBorder="1" applyAlignment="1">
      <alignment vertical="top" wrapText="1"/>
    </xf>
    <xf numFmtId="4" fontId="12" fillId="0" borderId="1" xfId="2" applyNumberFormat="1" applyFont="1" applyFill="1" applyBorder="1" applyAlignment="1">
      <alignment wrapText="1"/>
    </xf>
    <xf numFmtId="0" fontId="12" fillId="0" borderId="1" xfId="2" applyFont="1" applyFill="1" applyBorder="1" applyAlignment="1">
      <alignment horizontal="left" wrapText="1"/>
    </xf>
    <xf numFmtId="3" fontId="12" fillId="0" borderId="1" xfId="2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0" fontId="9" fillId="0" borderId="4" xfId="0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vertical="top" wrapText="1"/>
    </xf>
    <xf numFmtId="1" fontId="3" fillId="0" borderId="10" xfId="0" applyNumberFormat="1" applyFont="1" applyFill="1" applyBorder="1" applyAlignment="1">
      <alignment horizontal="right" wrapText="1"/>
    </xf>
    <xf numFmtId="3" fontId="3" fillId="0" borderId="7" xfId="0" applyNumberFormat="1" applyFont="1" applyFill="1" applyBorder="1" applyAlignment="1">
      <alignment wrapText="1"/>
    </xf>
    <xf numFmtId="4" fontId="3" fillId="0" borderId="5" xfId="0" applyNumberFormat="1" applyFont="1" applyFill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vertical="top" wrapText="1"/>
    </xf>
    <xf numFmtId="0" fontId="31" fillId="0" borderId="6" xfId="7" applyFont="1" applyFill="1" applyBorder="1" applyAlignment="1">
      <alignment vertical="center"/>
    </xf>
    <xf numFmtId="3" fontId="31" fillId="0" borderId="6" xfId="7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49" fontId="16" fillId="0" borderId="4" xfId="0" applyNumberFormat="1" applyFont="1" applyFill="1" applyBorder="1" applyAlignment="1">
      <alignment vertical="top" wrapText="1"/>
    </xf>
    <xf numFmtId="2" fontId="3" fillId="0" borderId="4" xfId="4" applyNumberFormat="1" applyFont="1" applyFill="1" applyBorder="1" applyAlignment="1" applyProtection="1">
      <alignment horizontal="right" wrapText="1"/>
      <protection locked="0"/>
    </xf>
    <xf numFmtId="0" fontId="5" fillId="0" borderId="3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9" fillId="0" borderId="1" xfId="7" applyFont="1" applyAlignment="1">
      <alignment vertical="center"/>
    </xf>
    <xf numFmtId="3" fontId="4" fillId="0" borderId="4" xfId="7" applyNumberFormat="1" applyFont="1" applyBorder="1" applyAlignment="1">
      <alignment horizontal="center" vertical="center"/>
    </xf>
    <xf numFmtId="3" fontId="4" fillId="3" borderId="4" xfId="7" applyNumberFormat="1" applyFont="1" applyFill="1" applyBorder="1" applyAlignment="1">
      <alignment horizontal="center" vertical="center"/>
    </xf>
    <xf numFmtId="0" fontId="4" fillId="0" borderId="1" xfId="7" applyFont="1" applyAlignment="1">
      <alignment horizontal="left" vertical="center"/>
    </xf>
    <xf numFmtId="3" fontId="4" fillId="0" borderId="1" xfId="7" applyNumberFormat="1" applyFont="1" applyAlignment="1">
      <alignment horizontal="center" vertical="center"/>
    </xf>
    <xf numFmtId="3" fontId="7" fillId="3" borderId="6" xfId="7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horizontal="center" wrapText="1"/>
    </xf>
    <xf numFmtId="0" fontId="31" fillId="0" borderId="16" xfId="7" applyFont="1" applyFill="1" applyBorder="1" applyAlignment="1">
      <alignment vertical="center"/>
    </xf>
    <xf numFmtId="2" fontId="3" fillId="0" borderId="5" xfId="0" applyNumberFormat="1" applyFont="1" applyFill="1" applyBorder="1" applyAlignment="1">
      <alignment horizontal="right" wrapText="1"/>
    </xf>
    <xf numFmtId="1" fontId="3" fillId="0" borderId="7" xfId="0" applyNumberFormat="1" applyFont="1" applyFill="1" applyBorder="1" applyAlignment="1">
      <alignment horizontal="right" wrapText="1"/>
    </xf>
    <xf numFmtId="2" fontId="3" fillId="0" borderId="4" xfId="3" applyNumberFormat="1" applyFont="1" applyFill="1" applyBorder="1" applyAlignment="1">
      <alignment wrapText="1"/>
    </xf>
    <xf numFmtId="3" fontId="3" fillId="0" borderId="4" xfId="12" applyNumberFormat="1" applyFont="1" applyFill="1" applyBorder="1" applyAlignment="1">
      <alignment horizontal="center" wrapText="1"/>
    </xf>
    <xf numFmtId="2" fontId="12" fillId="0" borderId="4" xfId="2" applyNumberFormat="1" applyFont="1" applyFill="1" applyBorder="1" applyAlignment="1">
      <alignment wrapText="1"/>
    </xf>
    <xf numFmtId="0" fontId="0" fillId="0" borderId="1" xfId="0" applyBorder="1" applyAlignment="1">
      <alignment vertical="center"/>
    </xf>
    <xf numFmtId="1" fontId="3" fillId="0" borderId="4" xfId="4" applyNumberFormat="1" applyFont="1" applyFill="1" applyBorder="1" applyAlignment="1">
      <alignment horizontal="right" wrapText="1"/>
    </xf>
    <xf numFmtId="0" fontId="19" fillId="2" borderId="5" xfId="2" applyFont="1" applyFill="1" applyBorder="1" applyAlignment="1">
      <alignment horizontal="center" vertical="center" wrapText="1"/>
    </xf>
    <xf numFmtId="0" fontId="20" fillId="2" borderId="2" xfId="2" applyFont="1" applyFill="1" applyBorder="1" applyAlignment="1">
      <alignment horizontal="left" vertical="center" wrapText="1"/>
    </xf>
    <xf numFmtId="4" fontId="19" fillId="2" borderId="2" xfId="2" applyNumberFormat="1" applyFont="1" applyFill="1" applyBorder="1" applyAlignment="1">
      <alignment vertical="center" wrapText="1"/>
    </xf>
    <xf numFmtId="0" fontId="19" fillId="2" borderId="2" xfId="2" applyFont="1" applyFill="1" applyBorder="1" applyAlignment="1">
      <alignment horizontal="left" vertical="center" wrapText="1"/>
    </xf>
    <xf numFmtId="3" fontId="19" fillId="2" borderId="2" xfId="2" applyNumberFormat="1" applyFont="1" applyFill="1" applyBorder="1" applyAlignment="1">
      <alignment horizontal="center" vertical="center" wrapText="1"/>
    </xf>
    <xf numFmtId="3" fontId="19" fillId="2" borderId="6" xfId="2" applyNumberFormat="1" applyFont="1" applyFill="1" applyBorder="1" applyAlignment="1">
      <alignment horizontal="center" vertical="center" wrapText="1"/>
    </xf>
    <xf numFmtId="1" fontId="3" fillId="0" borderId="4" xfId="4" applyNumberFormat="1" applyFont="1" applyFill="1" applyBorder="1" applyAlignment="1">
      <alignment horizontal="right"/>
    </xf>
    <xf numFmtId="0" fontId="29" fillId="0" borderId="4" xfId="0" applyFont="1" applyFill="1" applyBorder="1" applyAlignment="1">
      <alignment vertical="top" wrapText="1"/>
    </xf>
    <xf numFmtId="49" fontId="29" fillId="0" borderId="4" xfId="0" applyNumberFormat="1" applyFont="1" applyFill="1" applyBorder="1" applyAlignment="1">
      <alignment vertical="top" wrapText="1"/>
    </xf>
    <xf numFmtId="0" fontId="29" fillId="0" borderId="4" xfId="0" applyFont="1" applyFill="1" applyBorder="1" applyAlignment="1">
      <alignment horizontal="right" wrapText="1"/>
    </xf>
    <xf numFmtId="0" fontId="29" fillId="0" borderId="4" xfId="0" applyFont="1" applyFill="1" applyBorder="1" applyAlignment="1">
      <alignment wrapText="1"/>
    </xf>
    <xf numFmtId="3" fontId="29" fillId="0" borderId="4" xfId="0" applyNumberFormat="1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top" wrapText="1"/>
    </xf>
    <xf numFmtId="4" fontId="3" fillId="0" borderId="5" xfId="0" applyNumberFormat="1" applyFont="1" applyBorder="1" applyAlignment="1">
      <alignment wrapText="1"/>
    </xf>
    <xf numFmtId="3" fontId="3" fillId="0" borderId="6" xfId="0" applyNumberFormat="1" applyFont="1" applyBorder="1" applyAlignment="1">
      <alignment horizontal="center" wrapText="1"/>
    </xf>
    <xf numFmtId="0" fontId="36" fillId="0" borderId="13" xfId="14" applyFont="1" applyBorder="1" applyAlignment="1">
      <alignment vertical="top" wrapText="1"/>
    </xf>
    <xf numFmtId="0" fontId="36" fillId="0" borderId="14" xfId="14" applyFont="1" applyBorder="1" applyAlignment="1">
      <alignment vertical="top" wrapText="1"/>
    </xf>
    <xf numFmtId="0" fontId="36" fillId="0" borderId="16" xfId="14" applyFont="1" applyBorder="1" applyAlignment="1">
      <alignment vertical="top" wrapText="1"/>
    </xf>
    <xf numFmtId="0" fontId="36" fillId="0" borderId="1" xfId="14" applyFont="1" applyAlignment="1">
      <alignment vertical="top" wrapText="1"/>
    </xf>
    <xf numFmtId="0" fontId="36" fillId="0" borderId="9" xfId="14" applyFont="1" applyBorder="1" applyAlignment="1">
      <alignment vertical="top" wrapText="1"/>
    </xf>
    <xf numFmtId="0" fontId="36" fillId="0" borderId="1" xfId="14" applyFont="1" applyBorder="1" applyAlignment="1">
      <alignment vertical="top" wrapText="1"/>
    </xf>
    <xf numFmtId="0" fontId="36" fillId="0" borderId="11" xfId="14" applyFont="1" applyBorder="1" applyAlignment="1">
      <alignment vertical="top" wrapText="1"/>
    </xf>
    <xf numFmtId="0" fontId="37" fillId="0" borderId="1" xfId="14" applyFont="1" applyFill="1" applyBorder="1" applyAlignment="1">
      <alignment horizontal="left" vertical="top" wrapText="1"/>
    </xf>
    <xf numFmtId="0" fontId="37" fillId="0" borderId="17" xfId="14" applyFont="1" applyFill="1" applyBorder="1" applyAlignment="1">
      <alignment horizontal="left" vertical="top" wrapText="1"/>
    </xf>
    <xf numFmtId="0" fontId="36" fillId="0" borderId="9" xfId="14" applyFont="1" applyBorder="1" applyAlignment="1">
      <alignment vertical="center" wrapText="1"/>
    </xf>
    <xf numFmtId="0" fontId="36" fillId="0" borderId="11" xfId="14" applyFont="1" applyBorder="1" applyAlignment="1">
      <alignment vertical="center" wrapText="1"/>
    </xf>
    <xf numFmtId="0" fontId="36" fillId="0" borderId="1" xfId="14" applyFont="1" applyAlignment="1">
      <alignment vertical="center" wrapText="1"/>
    </xf>
    <xf numFmtId="0" fontId="31" fillId="0" borderId="9" xfId="14" applyFont="1" applyBorder="1" applyAlignment="1">
      <alignment vertical="center" wrapText="1"/>
    </xf>
    <xf numFmtId="0" fontId="38" fillId="0" borderId="1" xfId="14" applyFont="1" applyBorder="1" applyAlignment="1">
      <alignment vertical="center" wrapText="1"/>
    </xf>
    <xf numFmtId="0" fontId="31" fillId="0" borderId="11" xfId="14" applyFont="1" applyBorder="1" applyAlignment="1">
      <alignment vertical="center" wrapText="1"/>
    </xf>
    <xf numFmtId="0" fontId="31" fillId="0" borderId="1" xfId="14" applyFont="1" applyAlignment="1">
      <alignment vertical="center" wrapText="1"/>
    </xf>
    <xf numFmtId="0" fontId="38" fillId="0" borderId="1" xfId="14" applyFont="1" applyFill="1" applyBorder="1" applyAlignment="1">
      <alignment vertical="center" wrapText="1"/>
    </xf>
    <xf numFmtId="0" fontId="36" fillId="0" borderId="15" xfId="14" applyFont="1" applyBorder="1" applyAlignment="1">
      <alignment vertical="top" wrapText="1"/>
    </xf>
    <xf numFmtId="0" fontId="36" fillId="0" borderId="3" xfId="14" applyFont="1" applyBorder="1" applyAlignment="1">
      <alignment vertical="top" wrapText="1"/>
    </xf>
    <xf numFmtId="0" fontId="36" fillId="0" borderId="10" xfId="14" applyFont="1" applyBorder="1" applyAlignment="1">
      <alignment vertical="top" wrapText="1"/>
    </xf>
    <xf numFmtId="0" fontId="69" fillId="4" borderId="1" xfId="12" applyFont="1" applyFill="1" applyBorder="1" applyAlignment="1">
      <alignment vertical="center"/>
    </xf>
    <xf numFmtId="0" fontId="3" fillId="4" borderId="1" xfId="12" applyFont="1" applyFill="1"/>
    <xf numFmtId="0" fontId="21" fillId="0" borderId="1" xfId="12"/>
    <xf numFmtId="0" fontId="36" fillId="0" borderId="1" xfId="12" applyFont="1" applyFill="1" applyAlignment="1">
      <alignment vertical="top" wrapText="1"/>
    </xf>
    <xf numFmtId="0" fontId="3" fillId="0" borderId="1" xfId="12" applyFont="1"/>
    <xf numFmtId="0" fontId="3" fillId="0" borderId="1" xfId="12" applyFont="1" applyFill="1" applyAlignment="1">
      <alignment vertical="center" wrapText="1"/>
    </xf>
    <xf numFmtId="0" fontId="3" fillId="0" borderId="1" xfId="12" applyFont="1" applyAlignment="1">
      <alignment vertical="center"/>
    </xf>
    <xf numFmtId="0" fontId="21" fillId="0" borderId="1" xfId="12" applyAlignment="1">
      <alignment vertical="center"/>
    </xf>
    <xf numFmtId="0" fontId="4" fillId="0" borderId="1" xfId="12" applyFont="1" applyFill="1" applyAlignment="1">
      <alignment horizontal="left" vertical="center" wrapText="1"/>
    </xf>
    <xf numFmtId="0" fontId="3" fillId="0" borderId="1" xfId="192" applyFont="1" applyFill="1" applyAlignment="1">
      <alignment vertical="center" wrapText="1"/>
    </xf>
    <xf numFmtId="0" fontId="4" fillId="0" borderId="1" xfId="192" applyFont="1" applyFill="1" applyAlignment="1">
      <alignment horizontal="left" vertical="center" wrapText="1"/>
    </xf>
    <xf numFmtId="0" fontId="36" fillId="0" borderId="1" xfId="12" applyFont="1" applyAlignment="1">
      <alignment vertical="center" wrapText="1"/>
    </xf>
    <xf numFmtId="0" fontId="36" fillId="0" borderId="1" xfId="12" applyFont="1" applyAlignment="1">
      <alignment vertical="top" wrapText="1"/>
    </xf>
    <xf numFmtId="0" fontId="3" fillId="0" borderId="4" xfId="7" applyFont="1" applyFill="1" applyBorder="1" applyAlignment="1">
      <alignment horizontal="center" vertical="center"/>
    </xf>
    <xf numFmtId="3" fontId="3" fillId="0" borderId="4" xfId="7" applyNumberFormat="1" applyFont="1" applyFill="1" applyBorder="1" applyAlignment="1">
      <alignment horizontal="center" vertical="center"/>
    </xf>
    <xf numFmtId="0" fontId="31" fillId="0" borderId="1" xfId="14" applyFont="1" applyFill="1" applyBorder="1" applyAlignment="1">
      <alignment horizontal="left" vertical="center" wrapText="1"/>
    </xf>
    <xf numFmtId="0" fontId="37" fillId="5" borderId="2" xfId="14" applyFont="1" applyFill="1" applyBorder="1" applyAlignment="1">
      <alignment horizontal="left" vertical="center" wrapText="1"/>
    </xf>
    <xf numFmtId="0" fontId="4" fillId="0" borderId="18" xfId="14" applyFont="1" applyFill="1" applyBorder="1" applyAlignment="1">
      <alignment horizontal="left" vertical="center" wrapText="1"/>
    </xf>
    <xf numFmtId="0" fontId="37" fillId="5" borderId="17" xfId="14" applyFont="1" applyFill="1" applyBorder="1" applyAlignment="1">
      <alignment horizontal="left" vertical="center" wrapText="1"/>
    </xf>
    <xf numFmtId="0" fontId="31" fillId="0" borderId="1" xfId="14" applyFont="1" applyBorder="1" applyAlignment="1">
      <alignment horizontal="left" vertical="center" wrapText="1"/>
    </xf>
    <xf numFmtId="0" fontId="4" fillId="0" borderId="1" xfId="192" applyFont="1" applyFill="1" applyAlignment="1">
      <alignment horizontal="left" vertical="center" wrapText="1"/>
    </xf>
    <xf numFmtId="0" fontId="4" fillId="0" borderId="1" xfId="12" applyFont="1" applyFill="1" applyAlignment="1">
      <alignment horizontal="left" vertical="top" wrapText="1"/>
    </xf>
    <xf numFmtId="0" fontId="4" fillId="0" borderId="1" xfId="12" applyFont="1" applyFill="1" applyAlignment="1">
      <alignment horizontal="left" vertical="center" wrapText="1"/>
    </xf>
    <xf numFmtId="0" fontId="5" fillId="2" borderId="17" xfId="7" applyFont="1" applyFill="1" applyBorder="1" applyAlignment="1">
      <alignment horizontal="center" vertical="center"/>
    </xf>
    <xf numFmtId="0" fontId="5" fillId="0" borderId="17" xfId="7" applyFont="1" applyFill="1" applyBorder="1" applyAlignment="1">
      <alignment horizontal="center" vertical="center"/>
    </xf>
    <xf numFmtId="0" fontId="4" fillId="0" borderId="18" xfId="7" applyFont="1" applyFill="1" applyBorder="1" applyAlignment="1">
      <alignment horizontal="center" vertical="center"/>
    </xf>
    <xf numFmtId="0" fontId="5" fillId="2" borderId="18" xfId="7" applyFont="1" applyFill="1" applyBorder="1" applyAlignment="1">
      <alignment horizontal="center" vertical="center"/>
    </xf>
    <xf numFmtId="0" fontId="5" fillId="5" borderId="18" xfId="7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6" xfId="6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 wrapText="1"/>
    </xf>
    <xf numFmtId="0" fontId="17" fillId="2" borderId="5" xfId="2" applyFont="1" applyFill="1" applyBorder="1" applyAlignment="1">
      <alignment horizontal="center" vertical="top" wrapText="1"/>
    </xf>
    <xf numFmtId="0" fontId="17" fillId="2" borderId="2" xfId="2" applyFont="1" applyFill="1" applyBorder="1" applyAlignment="1">
      <alignment horizontal="center" vertical="top" wrapText="1"/>
    </xf>
    <xf numFmtId="0" fontId="17" fillId="2" borderId="6" xfId="2" applyFont="1" applyFill="1" applyBorder="1" applyAlignment="1">
      <alignment horizontal="center" vertical="top" wrapText="1"/>
    </xf>
  </cellXfs>
  <cellStyles count="196"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Berlista" xfId="17"/>
    <cellStyle name="_Berlista 2" xfId="18"/>
    <cellStyle name="_Berlista 3" xfId="19"/>
    <cellStyle name="_Berlista 4" xfId="20"/>
    <cellStyle name="_Berlista 5" xfId="21"/>
    <cellStyle name="_Berlista 6" xfId="22"/>
    <cellStyle name="_Berlista 7" xfId="23"/>
    <cellStyle name="_Berlista 8" xfId="24"/>
    <cellStyle name="_hasonlit_parkolo_kultér_tender_me" xfId="25"/>
    <cellStyle name="20% - 1. jelölőszín 2" xfId="26"/>
    <cellStyle name="20% - 2. jelölőszín 2" xfId="27"/>
    <cellStyle name="20% - 3. jelölőszín 2" xfId="28"/>
    <cellStyle name="20% - 4. jelölőszín 2" xfId="29"/>
    <cellStyle name="20% - 5. jelölőszín 2" xfId="30"/>
    <cellStyle name="20% - 6. jelölőszín 2" xfId="31"/>
    <cellStyle name="40% - 1. jelölőszín 2" xfId="32"/>
    <cellStyle name="40% - 2. jelölőszín 2" xfId="33"/>
    <cellStyle name="40% - 3. jelölőszín 2" xfId="34"/>
    <cellStyle name="40% - 4. jelölőszín 2" xfId="35"/>
    <cellStyle name="40% - 5. jelölőszín 2" xfId="36"/>
    <cellStyle name="40% - 6. jelölőszín 2" xfId="37"/>
    <cellStyle name="60% - 1. jelölőszín 2" xfId="38"/>
    <cellStyle name="60% - 2. jelölőszín 2" xfId="39"/>
    <cellStyle name="60% - 3. jelölőszín 2" xfId="40"/>
    <cellStyle name="60% - 4. jelölőszín 2" xfId="41"/>
    <cellStyle name="60% - 5. jelölőszín 2" xfId="42"/>
    <cellStyle name="60% - 6. jelölőszín 2" xfId="43"/>
    <cellStyle name="Bevitel 2" xfId="44"/>
    <cellStyle name="Cím 2" xfId="45"/>
    <cellStyle name="Címsor 1 2" xfId="46"/>
    <cellStyle name="Címsor 2 2" xfId="47"/>
    <cellStyle name="Címsor 3 2" xfId="48"/>
    <cellStyle name="Címsor 4 2" xfId="49"/>
    <cellStyle name="daten" xfId="50"/>
    <cellStyle name="Dezimal [0]_OFFICE_" xfId="51"/>
    <cellStyle name="Dezimal_OFFICE_" xfId="52"/>
    <cellStyle name="Ellenőrzőcella 2" xfId="53"/>
    <cellStyle name="Excel Built-in Comma" xfId="54"/>
    <cellStyle name="Excel Built-in Normal" xfId="55"/>
    <cellStyle name="Ezres 2" xfId="56"/>
    <cellStyle name="Ezres 2 2" xfId="57"/>
    <cellStyle name="Ezres 3" xfId="58"/>
    <cellStyle name="Ezres 4" xfId="193"/>
    <cellStyle name="Ezres 5" xfId="194"/>
    <cellStyle name="Ezres_STATIKA xls -Lépés" xfId="10"/>
    <cellStyle name="Figyelmeztetés 2" xfId="59"/>
    <cellStyle name="Hivatkozott cella 2" xfId="60"/>
    <cellStyle name="Hypertextový odkaz" xfId="61"/>
    <cellStyle name="Jegyzet 2" xfId="62"/>
    <cellStyle name="Jelölőszín (1) 2" xfId="63"/>
    <cellStyle name="Jelölőszín (2) 2" xfId="64"/>
    <cellStyle name="Jelölőszín (3) 2" xfId="65"/>
    <cellStyle name="Jelölőszín (4) 2" xfId="66"/>
    <cellStyle name="Jelölőszín (5) 2" xfId="67"/>
    <cellStyle name="Jelölőszín (6) 2" xfId="68"/>
    <cellStyle name="Jó 2" xfId="69"/>
    <cellStyle name="Kimenet 2" xfId="70"/>
    <cellStyle name="Magyarázó szöveg 2" xfId="71"/>
    <cellStyle name="měny_Bill of Material" xfId="72"/>
    <cellStyle name="Normal" xfId="0" builtinId="0"/>
    <cellStyle name="Normál 10" xfId="73"/>
    <cellStyle name="Normál 11" xfId="74"/>
    <cellStyle name="Normál 11 2" xfId="75"/>
    <cellStyle name="Normál 12" xfId="76"/>
    <cellStyle name="Normál 12 2" xfId="77"/>
    <cellStyle name="Normál 13" xfId="78"/>
    <cellStyle name="Normál 14" xfId="12"/>
    <cellStyle name="Normál 15" xfId="79"/>
    <cellStyle name="Normál 16" xfId="80"/>
    <cellStyle name="Normál 17" xfId="195"/>
    <cellStyle name="Normál 19" xfId="81"/>
    <cellStyle name="Normál 19 2" xfId="82"/>
    <cellStyle name="Normál 19 3" xfId="83"/>
    <cellStyle name="Normál 19 4" xfId="84"/>
    <cellStyle name="Normál 19 5" xfId="85"/>
    <cellStyle name="Normal 2" xfId="11"/>
    <cellStyle name="Normál 2" xfId="5"/>
    <cellStyle name="Normál 2 10" xfId="86"/>
    <cellStyle name="Normál 2 11" xfId="87"/>
    <cellStyle name="Normál 2 12" xfId="88"/>
    <cellStyle name="Normál 2 13" xfId="89"/>
    <cellStyle name="Normál 2 14" xfId="90"/>
    <cellStyle name="Normál 2 15" xfId="91"/>
    <cellStyle name="Normál 2 16" xfId="92"/>
    <cellStyle name="Normál 2 17" xfId="93"/>
    <cellStyle name="Normál 2 18" xfId="94"/>
    <cellStyle name="Normál 2 19" xfId="95"/>
    <cellStyle name="Normál 2 2" xfId="96"/>
    <cellStyle name="Normál 2 20" xfId="97"/>
    <cellStyle name="Normál 2 21" xfId="98"/>
    <cellStyle name="Normál 2 22" xfId="192"/>
    <cellStyle name="Normál 2 3" xfId="99"/>
    <cellStyle name="Normál 2 4" xfId="100"/>
    <cellStyle name="Normál 2 5" xfId="101"/>
    <cellStyle name="Normál 2 6" xfId="102"/>
    <cellStyle name="Normál 2 7" xfId="103"/>
    <cellStyle name="Normál 2 8" xfId="104"/>
    <cellStyle name="Normál 2 9" xfId="105"/>
    <cellStyle name="Normál 20" xfId="106"/>
    <cellStyle name="Normál 27 2" xfId="107"/>
    <cellStyle name="Normál 27 3" xfId="108"/>
    <cellStyle name="Normál 27 4" xfId="109"/>
    <cellStyle name="Normál 3" xfId="7"/>
    <cellStyle name="Normál 3 10" xfId="110"/>
    <cellStyle name="Normál 3 11" xfId="111"/>
    <cellStyle name="Normál 3 12" xfId="112"/>
    <cellStyle name="Normál 3 13" xfId="113"/>
    <cellStyle name="Normál 3 14" xfId="114"/>
    <cellStyle name="Normál 3 15" xfId="115"/>
    <cellStyle name="Normál 3 16" xfId="116"/>
    <cellStyle name="Normál 3 17" xfId="117"/>
    <cellStyle name="Normál 3 2" xfId="118"/>
    <cellStyle name="Normál 3 3" xfId="119"/>
    <cellStyle name="Normál 3 4" xfId="120"/>
    <cellStyle name="Normál 3 5" xfId="121"/>
    <cellStyle name="Normál 3 6" xfId="122"/>
    <cellStyle name="Normál 3 7" xfId="123"/>
    <cellStyle name="Normál 3 8" xfId="124"/>
    <cellStyle name="Normál 3 9" xfId="125"/>
    <cellStyle name="Normál 3 9 2" xfId="126"/>
    <cellStyle name="Normál 3 9 3" xfId="127"/>
    <cellStyle name="Normál 31" xfId="128"/>
    <cellStyle name="Normál 31 2" xfId="129"/>
    <cellStyle name="Normál 31 3" xfId="130"/>
    <cellStyle name="Normál 36 2" xfId="131"/>
    <cellStyle name="Normál 36 3" xfId="132"/>
    <cellStyle name="Normál 4" xfId="8"/>
    <cellStyle name="Normál 4 2" xfId="133"/>
    <cellStyle name="Normál 4 3" xfId="134"/>
    <cellStyle name="Normál 4 4" xfId="135"/>
    <cellStyle name="Normál 4 5" xfId="136"/>
    <cellStyle name="Normál 4 6" xfId="137"/>
    <cellStyle name="Normál 4 7" xfId="138"/>
    <cellStyle name="Normál 4 8" xfId="139"/>
    <cellStyle name="Normál 4 9" xfId="140"/>
    <cellStyle name="Normál 5" xfId="9"/>
    <cellStyle name="Normál 5 10" xfId="141"/>
    <cellStyle name="Normál 5 11" xfId="142"/>
    <cellStyle name="Normál 5 12" xfId="143"/>
    <cellStyle name="Normál 5 13" xfId="144"/>
    <cellStyle name="Normál 5 14" xfId="145"/>
    <cellStyle name="Normál 5 15" xfId="146"/>
    <cellStyle name="Normál 5 16" xfId="147"/>
    <cellStyle name="Normál 5 17" xfId="148"/>
    <cellStyle name="Normál 5 18" xfId="149"/>
    <cellStyle name="Normál 5 19" xfId="150"/>
    <cellStyle name="Normál 5 2" xfId="151"/>
    <cellStyle name="Normál 5 20" xfId="152"/>
    <cellStyle name="Normál 5 21" xfId="153"/>
    <cellStyle name="Normál 5 22" xfId="154"/>
    <cellStyle name="Normál 5 23" xfId="155"/>
    <cellStyle name="Normál 5 24" xfId="156"/>
    <cellStyle name="Normál 5 25" xfId="157"/>
    <cellStyle name="Normál 5 26" xfId="158"/>
    <cellStyle name="Normál 5 27" xfId="159"/>
    <cellStyle name="Normál 5 28" xfId="160"/>
    <cellStyle name="Normál 5 29" xfId="161"/>
    <cellStyle name="Normál 5 3" xfId="162"/>
    <cellStyle name="Normál 5 30" xfId="163"/>
    <cellStyle name="Normál 5 4" xfId="164"/>
    <cellStyle name="Normál 5 5" xfId="165"/>
    <cellStyle name="Normál 5 6" xfId="166"/>
    <cellStyle name="Normál 5 7" xfId="167"/>
    <cellStyle name="Normál 5 8" xfId="168"/>
    <cellStyle name="Normál 5 9" xfId="169"/>
    <cellStyle name="Normál 6" xfId="170"/>
    <cellStyle name="Normál 7" xfId="171"/>
    <cellStyle name="Normál 8" xfId="172"/>
    <cellStyle name="Normál 8 2" xfId="173"/>
    <cellStyle name="Normál 8 3" xfId="174"/>
    <cellStyle name="Normál 8 4" xfId="175"/>
    <cellStyle name="Normál 8 5" xfId="176"/>
    <cellStyle name="Normál 9" xfId="177"/>
    <cellStyle name="Normál_alapköltségv" xfId="1"/>
    <cellStyle name="Normál_Bp, Ordas-építészet-statikakv-2012.05.30" xfId="3"/>
    <cellStyle name="Normál_GárdonY- KIKÖTŐ-2012.09.23.-PÁLYÁZATI KÖLTSÉGVETÉS -ÚJ" xfId="6"/>
    <cellStyle name="Normál_Hévíz-Kormányablak-2013.04.11-ÉPÍTÉSZET" xfId="14"/>
    <cellStyle name="Normál_MCC IRODAHÁZ- statika 2012.05.17" xfId="2"/>
    <cellStyle name="Normál_STATIKA xls -Lépés" xfId="4"/>
    <cellStyle name="normální_Bill of Material" xfId="178"/>
    <cellStyle name="Összesen 2" xfId="179"/>
    <cellStyle name="Pénznem [0] 2" xfId="180"/>
    <cellStyle name="Pénznem [0] 2 2" xfId="181"/>
    <cellStyle name="Popis" xfId="182"/>
    <cellStyle name="Rossz 2" xfId="183"/>
    <cellStyle name="Semleges 2" xfId="184"/>
    <cellStyle name="Sledovaný hypertextový odkaz" xfId="185"/>
    <cellStyle name="Standard_020 PL 2004" xfId="186"/>
    <cellStyle name="Stílus 1" xfId="13"/>
    <cellStyle name="Stílus 1 2" xfId="187"/>
    <cellStyle name="Számítás 2" xfId="188"/>
    <cellStyle name="Währung [0]_OFFICE_" xfId="189"/>
    <cellStyle name="Währung_OFFICE_" xfId="190"/>
    <cellStyle name="標準_PEGUFORM見積NET" xfId="191"/>
  </cellStyles>
  <dxfs count="0"/>
  <tableStyles count="0" defaultTableStyle="TableStyleMedium9" defaultPivotStyle="PivotStyleMedium4"/>
  <colors>
    <mruColors>
      <color rgb="FF99FF99"/>
      <color rgb="FFCCFF66"/>
      <color rgb="FFFFCCFF"/>
      <color rgb="FF66FFFF"/>
      <color rgb="FFCC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B2:G44"/>
  <sheetViews>
    <sheetView workbookViewId="0">
      <selection sqref="A1:H46"/>
    </sheetView>
  </sheetViews>
  <sheetFormatPr baseColWidth="10" defaultColWidth="8.83203125" defaultRowHeight="15" x14ac:dyDescent="0"/>
  <cols>
    <col min="1" max="1" width="3.83203125" style="253" customWidth="1"/>
    <col min="2" max="2" width="2.5" style="253" customWidth="1"/>
    <col min="3" max="3" width="23.6640625" style="253" customWidth="1"/>
    <col min="4" max="4" width="15.5" style="253" customWidth="1"/>
    <col min="5" max="5" width="20.6640625" style="253" customWidth="1"/>
    <col min="6" max="6" width="16.6640625" style="253" customWidth="1"/>
    <col min="7" max="7" width="3.1640625" style="253" customWidth="1"/>
    <col min="8" max="8" width="2.6640625" style="253" customWidth="1"/>
    <col min="9" max="16384" width="8.83203125" style="253"/>
  </cols>
  <sheetData>
    <row r="2" spans="2:7">
      <c r="B2" s="250"/>
      <c r="C2" s="251"/>
      <c r="D2" s="251"/>
      <c r="E2" s="251"/>
      <c r="F2" s="251"/>
      <c r="G2" s="252"/>
    </row>
    <row r="3" spans="2:7">
      <c r="B3" s="254"/>
      <c r="C3" s="255"/>
      <c r="D3" s="255"/>
      <c r="E3" s="255"/>
      <c r="F3" s="255"/>
      <c r="G3" s="256"/>
    </row>
    <row r="4" spans="2:7">
      <c r="B4" s="254"/>
      <c r="C4" s="255"/>
      <c r="D4" s="255"/>
      <c r="E4" s="255"/>
      <c r="F4" s="255"/>
      <c r="G4" s="256"/>
    </row>
    <row r="5" spans="2:7">
      <c r="B5" s="254"/>
      <c r="C5" s="255"/>
      <c r="D5" s="255"/>
      <c r="E5" s="255"/>
      <c r="F5" s="255"/>
      <c r="G5" s="256"/>
    </row>
    <row r="6" spans="2:7">
      <c r="B6" s="254"/>
      <c r="C6" s="255"/>
      <c r="D6" s="255"/>
      <c r="E6" s="255"/>
      <c r="F6" s="255"/>
      <c r="G6" s="256"/>
    </row>
    <row r="7" spans="2:7">
      <c r="B7" s="254"/>
      <c r="C7" s="255"/>
      <c r="D7" s="255"/>
      <c r="E7" s="255"/>
      <c r="F7" s="255"/>
      <c r="G7" s="256"/>
    </row>
    <row r="8" spans="2:7">
      <c r="B8" s="254"/>
      <c r="C8" s="255"/>
      <c r="D8" s="255"/>
      <c r="E8" s="255"/>
      <c r="F8" s="255"/>
      <c r="G8" s="256"/>
    </row>
    <row r="9" spans="2:7">
      <c r="B9" s="254"/>
      <c r="C9" s="255"/>
      <c r="D9" s="255"/>
      <c r="E9" s="255"/>
      <c r="F9" s="255"/>
      <c r="G9" s="256"/>
    </row>
    <row r="10" spans="2:7">
      <c r="B10" s="254"/>
      <c r="C10" s="255"/>
      <c r="D10" s="255"/>
      <c r="E10" s="255"/>
      <c r="F10" s="255"/>
      <c r="G10" s="256"/>
    </row>
    <row r="11" spans="2:7">
      <c r="B11" s="254"/>
      <c r="C11" s="255"/>
      <c r="D11" s="255"/>
      <c r="E11" s="255"/>
      <c r="F11" s="255"/>
      <c r="G11" s="256"/>
    </row>
    <row r="12" spans="2:7">
      <c r="B12" s="254"/>
      <c r="C12" s="255"/>
      <c r="D12" s="255"/>
      <c r="E12" s="255"/>
      <c r="F12" s="255"/>
      <c r="G12" s="256"/>
    </row>
    <row r="13" spans="2:7">
      <c r="B13" s="254"/>
      <c r="C13" s="255"/>
      <c r="D13" s="255"/>
      <c r="E13" s="255"/>
      <c r="F13" s="255"/>
      <c r="G13" s="256"/>
    </row>
    <row r="14" spans="2:7">
      <c r="B14" s="254"/>
      <c r="C14" s="255"/>
      <c r="D14" s="255"/>
      <c r="E14" s="255"/>
      <c r="F14" s="255"/>
      <c r="G14" s="256"/>
    </row>
    <row r="15" spans="2:7">
      <c r="B15" s="254"/>
      <c r="C15" s="255"/>
      <c r="D15" s="255"/>
      <c r="E15" s="255"/>
      <c r="F15" s="255"/>
      <c r="G15" s="256"/>
    </row>
    <row r="16" spans="2:7">
      <c r="B16" s="254"/>
      <c r="C16" s="255"/>
      <c r="D16" s="255"/>
      <c r="E16" s="255"/>
      <c r="F16" s="255"/>
      <c r="G16" s="256"/>
    </row>
    <row r="17" spans="2:7">
      <c r="B17" s="254"/>
      <c r="C17" s="255"/>
      <c r="D17" s="255"/>
      <c r="E17" s="255"/>
      <c r="F17" s="255"/>
      <c r="G17" s="256"/>
    </row>
    <row r="18" spans="2:7">
      <c r="B18" s="254"/>
      <c r="C18" s="255"/>
      <c r="D18" s="255"/>
      <c r="E18" s="255"/>
      <c r="F18" s="255"/>
      <c r="G18" s="256"/>
    </row>
    <row r="19" spans="2:7">
      <c r="B19" s="254"/>
      <c r="C19" s="255"/>
      <c r="D19" s="255"/>
      <c r="E19" s="255"/>
      <c r="F19" s="255"/>
      <c r="G19" s="256"/>
    </row>
    <row r="20" spans="2:7">
      <c r="B20" s="254"/>
      <c r="C20" s="255"/>
      <c r="D20" s="255"/>
      <c r="E20" s="255"/>
      <c r="F20" s="255"/>
      <c r="G20" s="256"/>
    </row>
    <row r="21" spans="2:7">
      <c r="B21" s="254"/>
      <c r="C21" s="255"/>
      <c r="D21" s="255"/>
      <c r="E21" s="255"/>
      <c r="F21" s="255"/>
      <c r="G21" s="256"/>
    </row>
    <row r="22" spans="2:7">
      <c r="B22" s="254"/>
      <c r="C22" s="255"/>
      <c r="D22" s="255"/>
      <c r="E22" s="255"/>
      <c r="F22" s="255"/>
      <c r="G22" s="256"/>
    </row>
    <row r="23" spans="2:7">
      <c r="B23" s="254"/>
      <c r="C23" s="255"/>
      <c r="D23" s="255"/>
      <c r="E23" s="255"/>
      <c r="F23" s="255"/>
      <c r="G23" s="256"/>
    </row>
    <row r="24" spans="2:7">
      <c r="B24" s="254"/>
      <c r="C24" s="255"/>
      <c r="D24" s="255"/>
      <c r="E24" s="255"/>
      <c r="F24" s="255"/>
      <c r="G24" s="256"/>
    </row>
    <row r="25" spans="2:7">
      <c r="B25" s="254"/>
      <c r="C25" s="255"/>
      <c r="D25" s="255"/>
      <c r="E25" s="255"/>
      <c r="F25" s="255"/>
      <c r="G25" s="256"/>
    </row>
    <row r="26" spans="2:7">
      <c r="B26" s="254"/>
      <c r="C26" s="255"/>
      <c r="D26" s="255"/>
      <c r="E26" s="255"/>
      <c r="F26" s="255"/>
      <c r="G26" s="256"/>
    </row>
    <row r="27" spans="2:7">
      <c r="B27" s="254"/>
      <c r="C27" s="255"/>
      <c r="D27" s="255"/>
      <c r="E27" s="255"/>
      <c r="F27" s="255"/>
      <c r="G27" s="256"/>
    </row>
    <row r="28" spans="2:7">
      <c r="B28" s="254"/>
      <c r="C28" s="255"/>
      <c r="D28" s="255"/>
      <c r="E28" s="255"/>
      <c r="F28" s="255"/>
      <c r="G28" s="256"/>
    </row>
    <row r="29" spans="2:7">
      <c r="B29" s="254"/>
      <c r="C29" s="255"/>
      <c r="D29" s="255"/>
      <c r="E29" s="255"/>
      <c r="F29" s="255"/>
      <c r="G29" s="256"/>
    </row>
    <row r="30" spans="2:7" s="261" customFormat="1" ht="28.5" customHeight="1">
      <c r="B30" s="259"/>
      <c r="C30" s="286" t="s">
        <v>406</v>
      </c>
      <c r="D30" s="286"/>
      <c r="E30" s="286"/>
      <c r="F30" s="286"/>
      <c r="G30" s="260"/>
    </row>
    <row r="31" spans="2:7" ht="22.5" customHeight="1">
      <c r="B31" s="254"/>
      <c r="C31" s="257"/>
      <c r="D31" s="257"/>
      <c r="E31" s="257"/>
      <c r="F31" s="257"/>
      <c r="G31" s="256"/>
    </row>
    <row r="32" spans="2:7" ht="22.5" customHeight="1" thickBot="1">
      <c r="B32" s="254"/>
      <c r="C32" s="258"/>
      <c r="D32" s="258"/>
      <c r="E32" s="258"/>
      <c r="F32" s="258"/>
      <c r="G32" s="256"/>
    </row>
    <row r="33" spans="2:7" s="261" customFormat="1" ht="28.5" customHeight="1" thickTop="1" thickBot="1">
      <c r="B33" s="259"/>
      <c r="C33" s="287" t="str">
        <f>Főösszesítő!B5</f>
        <v>KÉSZÜLT A 8172 BALATONAKARATTYA, ALIGAI ÚT 13. SZÁM ALATTI</v>
      </c>
      <c r="D33" s="287"/>
      <c r="E33" s="287"/>
      <c r="F33" s="287"/>
      <c r="G33" s="260"/>
    </row>
    <row r="34" spans="2:7" s="261" customFormat="1" ht="27.75" customHeight="1" thickTop="1" thickBot="1">
      <c r="B34" s="259"/>
      <c r="C34" s="288" t="s">
        <v>461</v>
      </c>
      <c r="D34" s="288"/>
      <c r="E34" s="288"/>
      <c r="F34" s="288"/>
      <c r="G34" s="260"/>
    </row>
    <row r="35" spans="2:7" ht="20.25" customHeight="1" thickTop="1">
      <c r="B35" s="254"/>
      <c r="C35" s="255"/>
      <c r="D35" s="255"/>
      <c r="E35" s="255"/>
      <c r="F35" s="255"/>
      <c r="G35" s="256"/>
    </row>
    <row r="36" spans="2:7">
      <c r="B36" s="254"/>
      <c r="C36" s="255"/>
      <c r="D36" s="255"/>
      <c r="E36" s="255"/>
      <c r="F36" s="255"/>
      <c r="G36" s="256"/>
    </row>
    <row r="37" spans="2:7" s="265" customFormat="1" ht="20" customHeight="1">
      <c r="B37" s="262"/>
      <c r="C37" s="263" t="s">
        <v>455</v>
      </c>
      <c r="D37" s="289" t="s">
        <v>458</v>
      </c>
      <c r="E37" s="289"/>
      <c r="F37" s="289"/>
      <c r="G37" s="264"/>
    </row>
    <row r="38" spans="2:7" s="265" customFormat="1" ht="20" customHeight="1">
      <c r="B38" s="262"/>
      <c r="C38" s="266" t="s">
        <v>456</v>
      </c>
      <c r="D38" s="285" t="s">
        <v>459</v>
      </c>
      <c r="E38" s="285"/>
      <c r="F38" s="285"/>
      <c r="G38" s="264"/>
    </row>
    <row r="39" spans="2:7" s="265" customFormat="1" ht="20" customHeight="1">
      <c r="B39" s="262"/>
      <c r="C39" s="266" t="s">
        <v>457</v>
      </c>
      <c r="D39" s="285" t="s">
        <v>460</v>
      </c>
      <c r="E39" s="285"/>
      <c r="F39" s="285"/>
      <c r="G39" s="264"/>
    </row>
    <row r="40" spans="2:7">
      <c r="B40" s="254"/>
      <c r="C40" s="255"/>
      <c r="D40" s="255"/>
      <c r="E40" s="255"/>
      <c r="F40" s="255"/>
      <c r="G40" s="256"/>
    </row>
    <row r="41" spans="2:7">
      <c r="B41" s="254"/>
      <c r="C41" s="255"/>
      <c r="D41" s="255"/>
      <c r="E41" s="255"/>
      <c r="F41" s="255"/>
      <c r="G41" s="256"/>
    </row>
    <row r="42" spans="2:7">
      <c r="B42" s="254"/>
      <c r="C42" s="255"/>
      <c r="D42" s="255"/>
      <c r="E42" s="255"/>
      <c r="F42" s="255"/>
      <c r="G42" s="256"/>
    </row>
    <row r="43" spans="2:7">
      <c r="B43" s="254"/>
      <c r="C43" s="255"/>
      <c r="D43" s="255"/>
      <c r="E43" s="255"/>
      <c r="F43" s="255"/>
      <c r="G43" s="256"/>
    </row>
    <row r="44" spans="2:7">
      <c r="B44" s="267"/>
      <c r="C44" s="268"/>
      <c r="D44" s="268"/>
      <c r="E44" s="268"/>
      <c r="F44" s="268"/>
      <c r="G44" s="269"/>
    </row>
  </sheetData>
  <mergeCells count="6">
    <mergeCell ref="D39:F39"/>
    <mergeCell ref="C30:F30"/>
    <mergeCell ref="C33:F33"/>
    <mergeCell ref="C34:F34"/>
    <mergeCell ref="D37:F37"/>
    <mergeCell ref="D38:F38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workbookViewId="0">
      <selection activeCell="J19" sqref="B1:J19"/>
    </sheetView>
  </sheetViews>
  <sheetFormatPr baseColWidth="10" defaultColWidth="8.83203125" defaultRowHeight="15" x14ac:dyDescent="0"/>
  <cols>
    <col min="1" max="1" width="3" style="272" customWidth="1"/>
    <col min="2" max="2" width="15" style="282" customWidth="1"/>
    <col min="3" max="9" width="8.83203125" style="274"/>
    <col min="10" max="10" width="10" style="274" customWidth="1"/>
    <col min="11" max="16384" width="8.83203125" style="272"/>
  </cols>
  <sheetData>
    <row r="2" spans="2:10" ht="21" customHeight="1">
      <c r="B2" s="270" t="s">
        <v>462</v>
      </c>
      <c r="C2" s="271"/>
      <c r="D2" s="271"/>
      <c r="E2" s="271"/>
      <c r="F2" s="271"/>
      <c r="G2" s="271"/>
      <c r="H2" s="271"/>
      <c r="I2" s="271"/>
      <c r="J2" s="271"/>
    </row>
    <row r="3" spans="2:10" ht="18" customHeight="1">
      <c r="B3" s="273"/>
    </row>
    <row r="4" spans="2:10" ht="15.75" customHeight="1">
      <c r="B4" s="291" t="s">
        <v>470</v>
      </c>
      <c r="C4" s="291"/>
      <c r="D4" s="291"/>
      <c r="E4" s="291"/>
      <c r="F4" s="291"/>
      <c r="G4" s="291"/>
      <c r="H4" s="291"/>
      <c r="I4" s="291"/>
      <c r="J4" s="291"/>
    </row>
    <row r="5" spans="2:10" s="277" customFormat="1" ht="10.5" customHeight="1">
      <c r="B5" s="275"/>
      <c r="C5" s="276"/>
      <c r="D5" s="276"/>
      <c r="E5" s="276"/>
      <c r="F5" s="276"/>
      <c r="G5" s="276"/>
      <c r="H5" s="276"/>
      <c r="I5" s="276"/>
      <c r="J5" s="276"/>
    </row>
    <row r="6" spans="2:10" s="277" customFormat="1" ht="57" customHeight="1">
      <c r="B6" s="292" t="s">
        <v>463</v>
      </c>
      <c r="C6" s="292"/>
      <c r="D6" s="292"/>
      <c r="E6" s="292"/>
      <c r="F6" s="292"/>
      <c r="G6" s="292"/>
      <c r="H6" s="292"/>
      <c r="I6" s="292"/>
      <c r="J6" s="292"/>
    </row>
    <row r="7" spans="2:10" s="277" customFormat="1" ht="9.75" customHeight="1">
      <c r="B7" s="278"/>
      <c r="C7" s="278"/>
      <c r="D7" s="278"/>
      <c r="E7" s="278"/>
      <c r="F7" s="278"/>
      <c r="G7" s="278"/>
      <c r="H7" s="278"/>
      <c r="I7" s="278"/>
      <c r="J7" s="278"/>
    </row>
    <row r="8" spans="2:10" s="277" customFormat="1" ht="30" customHeight="1">
      <c r="B8" s="292" t="s">
        <v>464</v>
      </c>
      <c r="C8" s="292"/>
      <c r="D8" s="292"/>
      <c r="E8" s="292"/>
      <c r="F8" s="292"/>
      <c r="G8" s="292"/>
      <c r="H8" s="292"/>
      <c r="I8" s="292"/>
      <c r="J8" s="292"/>
    </row>
    <row r="9" spans="2:10" s="277" customFormat="1" ht="12">
      <c r="B9" s="292"/>
      <c r="C9" s="292"/>
      <c r="D9" s="292"/>
      <c r="E9" s="292"/>
      <c r="F9" s="292"/>
      <c r="G9" s="292"/>
      <c r="H9" s="292"/>
      <c r="I9" s="292"/>
      <c r="J9" s="276"/>
    </row>
    <row r="10" spans="2:10" s="277" customFormat="1" ht="42.75" customHeight="1">
      <c r="B10" s="290" t="s">
        <v>465</v>
      </c>
      <c r="C10" s="290"/>
      <c r="D10" s="290"/>
      <c r="E10" s="290"/>
      <c r="F10" s="290"/>
      <c r="G10" s="290"/>
      <c r="H10" s="290"/>
      <c r="I10" s="290"/>
      <c r="J10" s="290"/>
    </row>
    <row r="11" spans="2:10" s="277" customFormat="1" ht="8.25" customHeight="1">
      <c r="B11" s="279"/>
      <c r="C11" s="276"/>
      <c r="D11" s="276"/>
      <c r="E11" s="276"/>
      <c r="F11" s="276"/>
      <c r="G11" s="276"/>
      <c r="H11" s="276"/>
      <c r="I11" s="276"/>
      <c r="J11" s="276"/>
    </row>
    <row r="12" spans="2:10" s="277" customFormat="1" ht="57.75" customHeight="1">
      <c r="B12" s="290" t="s">
        <v>466</v>
      </c>
      <c r="C12" s="290"/>
      <c r="D12" s="290"/>
      <c r="E12" s="290"/>
      <c r="F12" s="290"/>
      <c r="G12" s="290"/>
      <c r="H12" s="290"/>
      <c r="I12" s="290"/>
      <c r="J12" s="290"/>
    </row>
    <row r="13" spans="2:10" s="277" customFormat="1" ht="12">
      <c r="B13" s="275"/>
      <c r="C13" s="276"/>
      <c r="D13" s="276"/>
      <c r="E13" s="276"/>
      <c r="F13" s="276"/>
      <c r="G13" s="276"/>
      <c r="H13" s="276"/>
      <c r="I13" s="276"/>
      <c r="J13" s="276"/>
    </row>
    <row r="14" spans="2:10" s="277" customFormat="1" ht="57" customHeight="1">
      <c r="B14" s="290" t="s">
        <v>467</v>
      </c>
      <c r="C14" s="290"/>
      <c r="D14" s="290"/>
      <c r="E14" s="290"/>
      <c r="F14" s="290"/>
      <c r="G14" s="290"/>
      <c r="H14" s="290"/>
      <c r="I14" s="290"/>
      <c r="J14" s="290"/>
    </row>
    <row r="15" spans="2:10" s="277" customFormat="1" ht="14.25" customHeight="1">
      <c r="B15" s="280"/>
      <c r="C15" s="280"/>
      <c r="D15" s="280"/>
      <c r="E15" s="280"/>
      <c r="F15" s="280"/>
      <c r="G15" s="280"/>
      <c r="H15" s="280"/>
      <c r="I15" s="280"/>
      <c r="J15" s="280"/>
    </row>
    <row r="16" spans="2:10" s="277" customFormat="1" ht="57" customHeight="1">
      <c r="B16" s="290" t="s">
        <v>468</v>
      </c>
      <c r="C16" s="290"/>
      <c r="D16" s="290"/>
      <c r="E16" s="290"/>
      <c r="F16" s="290"/>
      <c r="G16" s="290"/>
      <c r="H16" s="290"/>
      <c r="I16" s="290"/>
      <c r="J16" s="290"/>
    </row>
    <row r="17" spans="2:10" s="277" customFormat="1" ht="15" customHeight="1">
      <c r="B17" s="280"/>
      <c r="C17" s="280"/>
      <c r="D17" s="280"/>
      <c r="E17" s="280"/>
      <c r="F17" s="280"/>
      <c r="G17" s="280"/>
      <c r="H17" s="280"/>
      <c r="I17" s="280"/>
      <c r="J17" s="280"/>
    </row>
    <row r="18" spans="2:10" s="277" customFormat="1" ht="31.5" customHeight="1">
      <c r="B18" s="290" t="s">
        <v>469</v>
      </c>
      <c r="C18" s="290"/>
      <c r="D18" s="290"/>
      <c r="E18" s="290"/>
      <c r="F18" s="290"/>
      <c r="G18" s="290"/>
      <c r="H18" s="290"/>
      <c r="I18" s="290"/>
      <c r="J18" s="290"/>
    </row>
    <row r="19" spans="2:10" s="277" customFormat="1" ht="17.25" customHeight="1">
      <c r="B19" s="280"/>
      <c r="C19" s="280"/>
      <c r="D19" s="280"/>
      <c r="E19" s="280"/>
      <c r="F19" s="280"/>
      <c r="G19" s="280"/>
      <c r="H19" s="280"/>
      <c r="I19" s="280"/>
      <c r="J19" s="280"/>
    </row>
    <row r="20" spans="2:10" s="277" customFormat="1">
      <c r="B20" s="281"/>
      <c r="C20" s="276"/>
      <c r="D20" s="276"/>
      <c r="E20" s="276"/>
      <c r="F20" s="276"/>
      <c r="G20" s="276"/>
      <c r="H20" s="276"/>
      <c r="I20" s="276"/>
      <c r="J20" s="276"/>
    </row>
    <row r="21" spans="2:10" s="277" customFormat="1">
      <c r="B21" s="281"/>
      <c r="C21" s="276"/>
      <c r="D21" s="276"/>
      <c r="E21" s="276"/>
      <c r="F21" s="276"/>
      <c r="G21" s="276"/>
      <c r="H21" s="276"/>
      <c r="I21" s="276"/>
      <c r="J21" s="276"/>
    </row>
  </sheetData>
  <mergeCells count="9">
    <mergeCell ref="B14:J14"/>
    <mergeCell ref="B16:J16"/>
    <mergeCell ref="B18:J18"/>
    <mergeCell ref="B4:J4"/>
    <mergeCell ref="B6:J6"/>
    <mergeCell ref="B8:J8"/>
    <mergeCell ref="B9:I9"/>
    <mergeCell ref="B10:J10"/>
    <mergeCell ref="B12:J12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7"/>
  <sheetViews>
    <sheetView workbookViewId="0">
      <selection activeCell="G34" sqref="B2:G34"/>
    </sheetView>
  </sheetViews>
  <sheetFormatPr baseColWidth="10" defaultColWidth="8.83203125" defaultRowHeight="12" x14ac:dyDescent="0"/>
  <cols>
    <col min="1" max="1" width="3.5" style="158" customWidth="1"/>
    <col min="2" max="2" width="4.83203125" style="157" customWidth="1"/>
    <col min="3" max="3" width="45.83203125" style="158" customWidth="1"/>
    <col min="4" max="4" width="15" style="159" hidden="1" customWidth="1"/>
    <col min="5" max="5" width="14.6640625" style="159" hidden="1" customWidth="1"/>
    <col min="6" max="6" width="16.6640625" style="159" customWidth="1"/>
    <col min="7" max="256" width="8.83203125" style="156"/>
    <col min="257" max="257" width="3.5" style="156" customWidth="1"/>
    <col min="258" max="258" width="4.83203125" style="156" customWidth="1"/>
    <col min="259" max="259" width="46.6640625" style="156" customWidth="1"/>
    <col min="260" max="260" width="15" style="156" customWidth="1"/>
    <col min="261" max="261" width="14.6640625" style="156" customWidth="1"/>
    <col min="262" max="512" width="8.83203125" style="156"/>
    <col min="513" max="513" width="3.5" style="156" customWidth="1"/>
    <col min="514" max="514" width="4.83203125" style="156" customWidth="1"/>
    <col min="515" max="515" width="46.6640625" style="156" customWidth="1"/>
    <col min="516" max="516" width="15" style="156" customWidth="1"/>
    <col min="517" max="517" width="14.6640625" style="156" customWidth="1"/>
    <col min="518" max="768" width="8.83203125" style="156"/>
    <col min="769" max="769" width="3.5" style="156" customWidth="1"/>
    <col min="770" max="770" width="4.83203125" style="156" customWidth="1"/>
    <col min="771" max="771" width="46.6640625" style="156" customWidth="1"/>
    <col min="772" max="772" width="15" style="156" customWidth="1"/>
    <col min="773" max="773" width="14.6640625" style="156" customWidth="1"/>
    <col min="774" max="1024" width="8.83203125" style="156"/>
    <col min="1025" max="1025" width="3.5" style="156" customWidth="1"/>
    <col min="1026" max="1026" width="4.83203125" style="156" customWidth="1"/>
    <col min="1027" max="1027" width="46.6640625" style="156" customWidth="1"/>
    <col min="1028" max="1028" width="15" style="156" customWidth="1"/>
    <col min="1029" max="1029" width="14.6640625" style="156" customWidth="1"/>
    <col min="1030" max="1280" width="8.83203125" style="156"/>
    <col min="1281" max="1281" width="3.5" style="156" customWidth="1"/>
    <col min="1282" max="1282" width="4.83203125" style="156" customWidth="1"/>
    <col min="1283" max="1283" width="46.6640625" style="156" customWidth="1"/>
    <col min="1284" max="1284" width="15" style="156" customWidth="1"/>
    <col min="1285" max="1285" width="14.6640625" style="156" customWidth="1"/>
    <col min="1286" max="1536" width="8.83203125" style="156"/>
    <col min="1537" max="1537" width="3.5" style="156" customWidth="1"/>
    <col min="1538" max="1538" width="4.83203125" style="156" customWidth="1"/>
    <col min="1539" max="1539" width="46.6640625" style="156" customWidth="1"/>
    <col min="1540" max="1540" width="15" style="156" customWidth="1"/>
    <col min="1541" max="1541" width="14.6640625" style="156" customWidth="1"/>
    <col min="1542" max="1792" width="8.83203125" style="156"/>
    <col min="1793" max="1793" width="3.5" style="156" customWidth="1"/>
    <col min="1794" max="1794" width="4.83203125" style="156" customWidth="1"/>
    <col min="1795" max="1795" width="46.6640625" style="156" customWidth="1"/>
    <col min="1796" max="1796" width="15" style="156" customWidth="1"/>
    <col min="1797" max="1797" width="14.6640625" style="156" customWidth="1"/>
    <col min="1798" max="2048" width="8.83203125" style="156"/>
    <col min="2049" max="2049" width="3.5" style="156" customWidth="1"/>
    <col min="2050" max="2050" width="4.83203125" style="156" customWidth="1"/>
    <col min="2051" max="2051" width="46.6640625" style="156" customWidth="1"/>
    <col min="2052" max="2052" width="15" style="156" customWidth="1"/>
    <col min="2053" max="2053" width="14.6640625" style="156" customWidth="1"/>
    <col min="2054" max="2304" width="8.83203125" style="156"/>
    <col min="2305" max="2305" width="3.5" style="156" customWidth="1"/>
    <col min="2306" max="2306" width="4.83203125" style="156" customWidth="1"/>
    <col min="2307" max="2307" width="46.6640625" style="156" customWidth="1"/>
    <col min="2308" max="2308" width="15" style="156" customWidth="1"/>
    <col min="2309" max="2309" width="14.6640625" style="156" customWidth="1"/>
    <col min="2310" max="2560" width="8.83203125" style="156"/>
    <col min="2561" max="2561" width="3.5" style="156" customWidth="1"/>
    <col min="2562" max="2562" width="4.83203125" style="156" customWidth="1"/>
    <col min="2563" max="2563" width="46.6640625" style="156" customWidth="1"/>
    <col min="2564" max="2564" width="15" style="156" customWidth="1"/>
    <col min="2565" max="2565" width="14.6640625" style="156" customWidth="1"/>
    <col min="2566" max="2816" width="8.83203125" style="156"/>
    <col min="2817" max="2817" width="3.5" style="156" customWidth="1"/>
    <col min="2818" max="2818" width="4.83203125" style="156" customWidth="1"/>
    <col min="2819" max="2819" width="46.6640625" style="156" customWidth="1"/>
    <col min="2820" max="2820" width="15" style="156" customWidth="1"/>
    <col min="2821" max="2821" width="14.6640625" style="156" customWidth="1"/>
    <col min="2822" max="3072" width="8.83203125" style="156"/>
    <col min="3073" max="3073" width="3.5" style="156" customWidth="1"/>
    <col min="3074" max="3074" width="4.83203125" style="156" customWidth="1"/>
    <col min="3075" max="3075" width="46.6640625" style="156" customWidth="1"/>
    <col min="3076" max="3076" width="15" style="156" customWidth="1"/>
    <col min="3077" max="3077" width="14.6640625" style="156" customWidth="1"/>
    <col min="3078" max="3328" width="8.83203125" style="156"/>
    <col min="3329" max="3329" width="3.5" style="156" customWidth="1"/>
    <col min="3330" max="3330" width="4.83203125" style="156" customWidth="1"/>
    <col min="3331" max="3331" width="46.6640625" style="156" customWidth="1"/>
    <col min="3332" max="3332" width="15" style="156" customWidth="1"/>
    <col min="3333" max="3333" width="14.6640625" style="156" customWidth="1"/>
    <col min="3334" max="3584" width="8.83203125" style="156"/>
    <col min="3585" max="3585" width="3.5" style="156" customWidth="1"/>
    <col min="3586" max="3586" width="4.83203125" style="156" customWidth="1"/>
    <col min="3587" max="3587" width="46.6640625" style="156" customWidth="1"/>
    <col min="3588" max="3588" width="15" style="156" customWidth="1"/>
    <col min="3589" max="3589" width="14.6640625" style="156" customWidth="1"/>
    <col min="3590" max="3840" width="8.83203125" style="156"/>
    <col min="3841" max="3841" width="3.5" style="156" customWidth="1"/>
    <col min="3842" max="3842" width="4.83203125" style="156" customWidth="1"/>
    <col min="3843" max="3843" width="46.6640625" style="156" customWidth="1"/>
    <col min="3844" max="3844" width="15" style="156" customWidth="1"/>
    <col min="3845" max="3845" width="14.6640625" style="156" customWidth="1"/>
    <col min="3846" max="4096" width="8.83203125" style="156"/>
    <col min="4097" max="4097" width="3.5" style="156" customWidth="1"/>
    <col min="4098" max="4098" width="4.83203125" style="156" customWidth="1"/>
    <col min="4099" max="4099" width="46.6640625" style="156" customWidth="1"/>
    <col min="4100" max="4100" width="15" style="156" customWidth="1"/>
    <col min="4101" max="4101" width="14.6640625" style="156" customWidth="1"/>
    <col min="4102" max="4352" width="8.83203125" style="156"/>
    <col min="4353" max="4353" width="3.5" style="156" customWidth="1"/>
    <col min="4354" max="4354" width="4.83203125" style="156" customWidth="1"/>
    <col min="4355" max="4355" width="46.6640625" style="156" customWidth="1"/>
    <col min="4356" max="4356" width="15" style="156" customWidth="1"/>
    <col min="4357" max="4357" width="14.6640625" style="156" customWidth="1"/>
    <col min="4358" max="4608" width="8.83203125" style="156"/>
    <col min="4609" max="4609" width="3.5" style="156" customWidth="1"/>
    <col min="4610" max="4610" width="4.83203125" style="156" customWidth="1"/>
    <col min="4611" max="4611" width="46.6640625" style="156" customWidth="1"/>
    <col min="4612" max="4612" width="15" style="156" customWidth="1"/>
    <col min="4613" max="4613" width="14.6640625" style="156" customWidth="1"/>
    <col min="4614" max="4864" width="8.83203125" style="156"/>
    <col min="4865" max="4865" width="3.5" style="156" customWidth="1"/>
    <col min="4866" max="4866" width="4.83203125" style="156" customWidth="1"/>
    <col min="4867" max="4867" width="46.6640625" style="156" customWidth="1"/>
    <col min="4868" max="4868" width="15" style="156" customWidth="1"/>
    <col min="4869" max="4869" width="14.6640625" style="156" customWidth="1"/>
    <col min="4870" max="5120" width="8.83203125" style="156"/>
    <col min="5121" max="5121" width="3.5" style="156" customWidth="1"/>
    <col min="5122" max="5122" width="4.83203125" style="156" customWidth="1"/>
    <col min="5123" max="5123" width="46.6640625" style="156" customWidth="1"/>
    <col min="5124" max="5124" width="15" style="156" customWidth="1"/>
    <col min="5125" max="5125" width="14.6640625" style="156" customWidth="1"/>
    <col min="5126" max="5376" width="8.83203125" style="156"/>
    <col min="5377" max="5377" width="3.5" style="156" customWidth="1"/>
    <col min="5378" max="5378" width="4.83203125" style="156" customWidth="1"/>
    <col min="5379" max="5379" width="46.6640625" style="156" customWidth="1"/>
    <col min="5380" max="5380" width="15" style="156" customWidth="1"/>
    <col min="5381" max="5381" width="14.6640625" style="156" customWidth="1"/>
    <col min="5382" max="5632" width="8.83203125" style="156"/>
    <col min="5633" max="5633" width="3.5" style="156" customWidth="1"/>
    <col min="5634" max="5634" width="4.83203125" style="156" customWidth="1"/>
    <col min="5635" max="5635" width="46.6640625" style="156" customWidth="1"/>
    <col min="5636" max="5636" width="15" style="156" customWidth="1"/>
    <col min="5637" max="5637" width="14.6640625" style="156" customWidth="1"/>
    <col min="5638" max="5888" width="8.83203125" style="156"/>
    <col min="5889" max="5889" width="3.5" style="156" customWidth="1"/>
    <col min="5890" max="5890" width="4.83203125" style="156" customWidth="1"/>
    <col min="5891" max="5891" width="46.6640625" style="156" customWidth="1"/>
    <col min="5892" max="5892" width="15" style="156" customWidth="1"/>
    <col min="5893" max="5893" width="14.6640625" style="156" customWidth="1"/>
    <col min="5894" max="6144" width="8.83203125" style="156"/>
    <col min="6145" max="6145" width="3.5" style="156" customWidth="1"/>
    <col min="6146" max="6146" width="4.83203125" style="156" customWidth="1"/>
    <col min="6147" max="6147" width="46.6640625" style="156" customWidth="1"/>
    <col min="6148" max="6148" width="15" style="156" customWidth="1"/>
    <col min="6149" max="6149" width="14.6640625" style="156" customWidth="1"/>
    <col min="6150" max="6400" width="8.83203125" style="156"/>
    <col min="6401" max="6401" width="3.5" style="156" customWidth="1"/>
    <col min="6402" max="6402" width="4.83203125" style="156" customWidth="1"/>
    <col min="6403" max="6403" width="46.6640625" style="156" customWidth="1"/>
    <col min="6404" max="6404" width="15" style="156" customWidth="1"/>
    <col min="6405" max="6405" width="14.6640625" style="156" customWidth="1"/>
    <col min="6406" max="6656" width="8.83203125" style="156"/>
    <col min="6657" max="6657" width="3.5" style="156" customWidth="1"/>
    <col min="6658" max="6658" width="4.83203125" style="156" customWidth="1"/>
    <col min="6659" max="6659" width="46.6640625" style="156" customWidth="1"/>
    <col min="6660" max="6660" width="15" style="156" customWidth="1"/>
    <col min="6661" max="6661" width="14.6640625" style="156" customWidth="1"/>
    <col min="6662" max="6912" width="8.83203125" style="156"/>
    <col min="6913" max="6913" width="3.5" style="156" customWidth="1"/>
    <col min="6914" max="6914" width="4.83203125" style="156" customWidth="1"/>
    <col min="6915" max="6915" width="46.6640625" style="156" customWidth="1"/>
    <col min="6916" max="6916" width="15" style="156" customWidth="1"/>
    <col min="6917" max="6917" width="14.6640625" style="156" customWidth="1"/>
    <col min="6918" max="7168" width="8.83203125" style="156"/>
    <col min="7169" max="7169" width="3.5" style="156" customWidth="1"/>
    <col min="7170" max="7170" width="4.83203125" style="156" customWidth="1"/>
    <col min="7171" max="7171" width="46.6640625" style="156" customWidth="1"/>
    <col min="7172" max="7172" width="15" style="156" customWidth="1"/>
    <col min="7173" max="7173" width="14.6640625" style="156" customWidth="1"/>
    <col min="7174" max="7424" width="8.83203125" style="156"/>
    <col min="7425" max="7425" width="3.5" style="156" customWidth="1"/>
    <col min="7426" max="7426" width="4.83203125" style="156" customWidth="1"/>
    <col min="7427" max="7427" width="46.6640625" style="156" customWidth="1"/>
    <col min="7428" max="7428" width="15" style="156" customWidth="1"/>
    <col min="7429" max="7429" width="14.6640625" style="156" customWidth="1"/>
    <col min="7430" max="7680" width="8.83203125" style="156"/>
    <col min="7681" max="7681" width="3.5" style="156" customWidth="1"/>
    <col min="7682" max="7682" width="4.83203125" style="156" customWidth="1"/>
    <col min="7683" max="7683" width="46.6640625" style="156" customWidth="1"/>
    <col min="7684" max="7684" width="15" style="156" customWidth="1"/>
    <col min="7685" max="7685" width="14.6640625" style="156" customWidth="1"/>
    <col min="7686" max="7936" width="8.83203125" style="156"/>
    <col min="7937" max="7937" width="3.5" style="156" customWidth="1"/>
    <col min="7938" max="7938" width="4.83203125" style="156" customWidth="1"/>
    <col min="7939" max="7939" width="46.6640625" style="156" customWidth="1"/>
    <col min="7940" max="7940" width="15" style="156" customWidth="1"/>
    <col min="7941" max="7941" width="14.6640625" style="156" customWidth="1"/>
    <col min="7942" max="8192" width="8.83203125" style="156"/>
    <col min="8193" max="8193" width="3.5" style="156" customWidth="1"/>
    <col min="8194" max="8194" width="4.83203125" style="156" customWidth="1"/>
    <col min="8195" max="8195" width="46.6640625" style="156" customWidth="1"/>
    <col min="8196" max="8196" width="15" style="156" customWidth="1"/>
    <col min="8197" max="8197" width="14.6640625" style="156" customWidth="1"/>
    <col min="8198" max="8448" width="8.83203125" style="156"/>
    <col min="8449" max="8449" width="3.5" style="156" customWidth="1"/>
    <col min="8450" max="8450" width="4.83203125" style="156" customWidth="1"/>
    <col min="8451" max="8451" width="46.6640625" style="156" customWidth="1"/>
    <col min="8452" max="8452" width="15" style="156" customWidth="1"/>
    <col min="8453" max="8453" width="14.6640625" style="156" customWidth="1"/>
    <col min="8454" max="8704" width="8.83203125" style="156"/>
    <col min="8705" max="8705" width="3.5" style="156" customWidth="1"/>
    <col min="8706" max="8706" width="4.83203125" style="156" customWidth="1"/>
    <col min="8707" max="8707" width="46.6640625" style="156" customWidth="1"/>
    <col min="8708" max="8708" width="15" style="156" customWidth="1"/>
    <col min="8709" max="8709" width="14.6640625" style="156" customWidth="1"/>
    <col min="8710" max="8960" width="8.83203125" style="156"/>
    <col min="8961" max="8961" width="3.5" style="156" customWidth="1"/>
    <col min="8962" max="8962" width="4.83203125" style="156" customWidth="1"/>
    <col min="8963" max="8963" width="46.6640625" style="156" customWidth="1"/>
    <col min="8964" max="8964" width="15" style="156" customWidth="1"/>
    <col min="8965" max="8965" width="14.6640625" style="156" customWidth="1"/>
    <col min="8966" max="9216" width="8.83203125" style="156"/>
    <col min="9217" max="9217" width="3.5" style="156" customWidth="1"/>
    <col min="9218" max="9218" width="4.83203125" style="156" customWidth="1"/>
    <col min="9219" max="9219" width="46.6640625" style="156" customWidth="1"/>
    <col min="9220" max="9220" width="15" style="156" customWidth="1"/>
    <col min="9221" max="9221" width="14.6640625" style="156" customWidth="1"/>
    <col min="9222" max="9472" width="8.83203125" style="156"/>
    <col min="9473" max="9473" width="3.5" style="156" customWidth="1"/>
    <col min="9474" max="9474" width="4.83203125" style="156" customWidth="1"/>
    <col min="9475" max="9475" width="46.6640625" style="156" customWidth="1"/>
    <col min="9476" max="9476" width="15" style="156" customWidth="1"/>
    <col min="9477" max="9477" width="14.6640625" style="156" customWidth="1"/>
    <col min="9478" max="9728" width="8.83203125" style="156"/>
    <col min="9729" max="9729" width="3.5" style="156" customWidth="1"/>
    <col min="9730" max="9730" width="4.83203125" style="156" customWidth="1"/>
    <col min="9731" max="9731" width="46.6640625" style="156" customWidth="1"/>
    <col min="9732" max="9732" width="15" style="156" customWidth="1"/>
    <col min="9733" max="9733" width="14.6640625" style="156" customWidth="1"/>
    <col min="9734" max="9984" width="8.83203125" style="156"/>
    <col min="9985" max="9985" width="3.5" style="156" customWidth="1"/>
    <col min="9986" max="9986" width="4.83203125" style="156" customWidth="1"/>
    <col min="9987" max="9987" width="46.6640625" style="156" customWidth="1"/>
    <col min="9988" max="9988" width="15" style="156" customWidth="1"/>
    <col min="9989" max="9989" width="14.6640625" style="156" customWidth="1"/>
    <col min="9990" max="10240" width="8.83203125" style="156"/>
    <col min="10241" max="10241" width="3.5" style="156" customWidth="1"/>
    <col min="10242" max="10242" width="4.83203125" style="156" customWidth="1"/>
    <col min="10243" max="10243" width="46.6640625" style="156" customWidth="1"/>
    <col min="10244" max="10244" width="15" style="156" customWidth="1"/>
    <col min="10245" max="10245" width="14.6640625" style="156" customWidth="1"/>
    <col min="10246" max="10496" width="8.83203125" style="156"/>
    <col min="10497" max="10497" width="3.5" style="156" customWidth="1"/>
    <col min="10498" max="10498" width="4.83203125" style="156" customWidth="1"/>
    <col min="10499" max="10499" width="46.6640625" style="156" customWidth="1"/>
    <col min="10500" max="10500" width="15" style="156" customWidth="1"/>
    <col min="10501" max="10501" width="14.6640625" style="156" customWidth="1"/>
    <col min="10502" max="10752" width="8.83203125" style="156"/>
    <col min="10753" max="10753" width="3.5" style="156" customWidth="1"/>
    <col min="10754" max="10754" width="4.83203125" style="156" customWidth="1"/>
    <col min="10755" max="10755" width="46.6640625" style="156" customWidth="1"/>
    <col min="10756" max="10756" width="15" style="156" customWidth="1"/>
    <col min="10757" max="10757" width="14.6640625" style="156" customWidth="1"/>
    <col min="10758" max="11008" width="8.83203125" style="156"/>
    <col min="11009" max="11009" width="3.5" style="156" customWidth="1"/>
    <col min="11010" max="11010" width="4.83203125" style="156" customWidth="1"/>
    <col min="11011" max="11011" width="46.6640625" style="156" customWidth="1"/>
    <col min="11012" max="11012" width="15" style="156" customWidth="1"/>
    <col min="11013" max="11013" width="14.6640625" style="156" customWidth="1"/>
    <col min="11014" max="11264" width="8.83203125" style="156"/>
    <col min="11265" max="11265" width="3.5" style="156" customWidth="1"/>
    <col min="11266" max="11266" width="4.83203125" style="156" customWidth="1"/>
    <col min="11267" max="11267" width="46.6640625" style="156" customWidth="1"/>
    <col min="11268" max="11268" width="15" style="156" customWidth="1"/>
    <col min="11269" max="11269" width="14.6640625" style="156" customWidth="1"/>
    <col min="11270" max="11520" width="8.83203125" style="156"/>
    <col min="11521" max="11521" width="3.5" style="156" customWidth="1"/>
    <col min="11522" max="11522" width="4.83203125" style="156" customWidth="1"/>
    <col min="11523" max="11523" width="46.6640625" style="156" customWidth="1"/>
    <col min="11524" max="11524" width="15" style="156" customWidth="1"/>
    <col min="11525" max="11525" width="14.6640625" style="156" customWidth="1"/>
    <col min="11526" max="11776" width="8.83203125" style="156"/>
    <col min="11777" max="11777" width="3.5" style="156" customWidth="1"/>
    <col min="11778" max="11778" width="4.83203125" style="156" customWidth="1"/>
    <col min="11779" max="11779" width="46.6640625" style="156" customWidth="1"/>
    <col min="11780" max="11780" width="15" style="156" customWidth="1"/>
    <col min="11781" max="11781" width="14.6640625" style="156" customWidth="1"/>
    <col min="11782" max="12032" width="8.83203125" style="156"/>
    <col min="12033" max="12033" width="3.5" style="156" customWidth="1"/>
    <col min="12034" max="12034" width="4.83203125" style="156" customWidth="1"/>
    <col min="12035" max="12035" width="46.6640625" style="156" customWidth="1"/>
    <col min="12036" max="12036" width="15" style="156" customWidth="1"/>
    <col min="12037" max="12037" width="14.6640625" style="156" customWidth="1"/>
    <col min="12038" max="12288" width="8.83203125" style="156"/>
    <col min="12289" max="12289" width="3.5" style="156" customWidth="1"/>
    <col min="12290" max="12290" width="4.83203125" style="156" customWidth="1"/>
    <col min="12291" max="12291" width="46.6640625" style="156" customWidth="1"/>
    <col min="12292" max="12292" width="15" style="156" customWidth="1"/>
    <col min="12293" max="12293" width="14.6640625" style="156" customWidth="1"/>
    <col min="12294" max="12544" width="8.83203125" style="156"/>
    <col min="12545" max="12545" width="3.5" style="156" customWidth="1"/>
    <col min="12546" max="12546" width="4.83203125" style="156" customWidth="1"/>
    <col min="12547" max="12547" width="46.6640625" style="156" customWidth="1"/>
    <col min="12548" max="12548" width="15" style="156" customWidth="1"/>
    <col min="12549" max="12549" width="14.6640625" style="156" customWidth="1"/>
    <col min="12550" max="12800" width="8.83203125" style="156"/>
    <col min="12801" max="12801" width="3.5" style="156" customWidth="1"/>
    <col min="12802" max="12802" width="4.83203125" style="156" customWidth="1"/>
    <col min="12803" max="12803" width="46.6640625" style="156" customWidth="1"/>
    <col min="12804" max="12804" width="15" style="156" customWidth="1"/>
    <col min="12805" max="12805" width="14.6640625" style="156" customWidth="1"/>
    <col min="12806" max="13056" width="8.83203125" style="156"/>
    <col min="13057" max="13057" width="3.5" style="156" customWidth="1"/>
    <col min="13058" max="13058" width="4.83203125" style="156" customWidth="1"/>
    <col min="13059" max="13059" width="46.6640625" style="156" customWidth="1"/>
    <col min="13060" max="13060" width="15" style="156" customWidth="1"/>
    <col min="13061" max="13061" width="14.6640625" style="156" customWidth="1"/>
    <col min="13062" max="13312" width="8.83203125" style="156"/>
    <col min="13313" max="13313" width="3.5" style="156" customWidth="1"/>
    <col min="13314" max="13314" width="4.83203125" style="156" customWidth="1"/>
    <col min="13315" max="13315" width="46.6640625" style="156" customWidth="1"/>
    <col min="13316" max="13316" width="15" style="156" customWidth="1"/>
    <col min="13317" max="13317" width="14.6640625" style="156" customWidth="1"/>
    <col min="13318" max="13568" width="8.83203125" style="156"/>
    <col min="13569" max="13569" width="3.5" style="156" customWidth="1"/>
    <col min="13570" max="13570" width="4.83203125" style="156" customWidth="1"/>
    <col min="13571" max="13571" width="46.6640625" style="156" customWidth="1"/>
    <col min="13572" max="13572" width="15" style="156" customWidth="1"/>
    <col min="13573" max="13573" width="14.6640625" style="156" customWidth="1"/>
    <col min="13574" max="13824" width="8.83203125" style="156"/>
    <col min="13825" max="13825" width="3.5" style="156" customWidth="1"/>
    <col min="13826" max="13826" width="4.83203125" style="156" customWidth="1"/>
    <col min="13827" max="13827" width="46.6640625" style="156" customWidth="1"/>
    <col min="13828" max="13828" width="15" style="156" customWidth="1"/>
    <col min="13829" max="13829" width="14.6640625" style="156" customWidth="1"/>
    <col min="13830" max="14080" width="8.83203125" style="156"/>
    <col min="14081" max="14081" width="3.5" style="156" customWidth="1"/>
    <col min="14082" max="14082" width="4.83203125" style="156" customWidth="1"/>
    <col min="14083" max="14083" width="46.6640625" style="156" customWidth="1"/>
    <col min="14084" max="14084" width="15" style="156" customWidth="1"/>
    <col min="14085" max="14085" width="14.6640625" style="156" customWidth="1"/>
    <col min="14086" max="14336" width="8.83203125" style="156"/>
    <col min="14337" max="14337" width="3.5" style="156" customWidth="1"/>
    <col min="14338" max="14338" width="4.83203125" style="156" customWidth="1"/>
    <col min="14339" max="14339" width="46.6640625" style="156" customWidth="1"/>
    <col min="14340" max="14340" width="15" style="156" customWidth="1"/>
    <col min="14341" max="14341" width="14.6640625" style="156" customWidth="1"/>
    <col min="14342" max="14592" width="8.83203125" style="156"/>
    <col min="14593" max="14593" width="3.5" style="156" customWidth="1"/>
    <col min="14594" max="14594" width="4.83203125" style="156" customWidth="1"/>
    <col min="14595" max="14595" width="46.6640625" style="156" customWidth="1"/>
    <col min="14596" max="14596" width="15" style="156" customWidth="1"/>
    <col min="14597" max="14597" width="14.6640625" style="156" customWidth="1"/>
    <col min="14598" max="14848" width="8.83203125" style="156"/>
    <col min="14849" max="14849" width="3.5" style="156" customWidth="1"/>
    <col min="14850" max="14850" width="4.83203125" style="156" customWidth="1"/>
    <col min="14851" max="14851" width="46.6640625" style="156" customWidth="1"/>
    <col min="14852" max="14852" width="15" style="156" customWidth="1"/>
    <col min="14853" max="14853" width="14.6640625" style="156" customWidth="1"/>
    <col min="14854" max="15104" width="8.83203125" style="156"/>
    <col min="15105" max="15105" width="3.5" style="156" customWidth="1"/>
    <col min="15106" max="15106" width="4.83203125" style="156" customWidth="1"/>
    <col min="15107" max="15107" width="46.6640625" style="156" customWidth="1"/>
    <col min="15108" max="15108" width="15" style="156" customWidth="1"/>
    <col min="15109" max="15109" width="14.6640625" style="156" customWidth="1"/>
    <col min="15110" max="15360" width="8.83203125" style="156"/>
    <col min="15361" max="15361" width="3.5" style="156" customWidth="1"/>
    <col min="15362" max="15362" width="4.83203125" style="156" customWidth="1"/>
    <col min="15363" max="15363" width="46.6640625" style="156" customWidth="1"/>
    <col min="15364" max="15364" width="15" style="156" customWidth="1"/>
    <col min="15365" max="15365" width="14.6640625" style="156" customWidth="1"/>
    <col min="15366" max="15616" width="8.83203125" style="156"/>
    <col min="15617" max="15617" width="3.5" style="156" customWidth="1"/>
    <col min="15618" max="15618" width="4.83203125" style="156" customWidth="1"/>
    <col min="15619" max="15619" width="46.6640625" style="156" customWidth="1"/>
    <col min="15620" max="15620" width="15" style="156" customWidth="1"/>
    <col min="15621" max="15621" width="14.6640625" style="156" customWidth="1"/>
    <col min="15622" max="15872" width="8.83203125" style="156"/>
    <col min="15873" max="15873" width="3.5" style="156" customWidth="1"/>
    <col min="15874" max="15874" width="4.83203125" style="156" customWidth="1"/>
    <col min="15875" max="15875" width="46.6640625" style="156" customWidth="1"/>
    <col min="15876" max="15876" width="15" style="156" customWidth="1"/>
    <col min="15877" max="15877" width="14.6640625" style="156" customWidth="1"/>
    <col min="15878" max="16128" width="8.83203125" style="156"/>
    <col min="16129" max="16129" width="3.5" style="156" customWidth="1"/>
    <col min="16130" max="16130" width="4.83203125" style="156" customWidth="1"/>
    <col min="16131" max="16131" width="46.6640625" style="156" customWidth="1"/>
    <col min="16132" max="16132" width="15" style="156" customWidth="1"/>
    <col min="16133" max="16133" width="14.6640625" style="156" customWidth="1"/>
    <col min="16134" max="16384" width="8.83203125" style="156"/>
  </cols>
  <sheetData>
    <row r="3" spans="1:6" ht="13" thickBot="1">
      <c r="B3" s="153"/>
      <c r="C3" s="154"/>
      <c r="D3" s="155"/>
      <c r="E3" s="155"/>
      <c r="F3" s="155"/>
    </row>
    <row r="4" spans="1:6" s="169" customFormat="1" ht="27" customHeight="1" thickTop="1" thickBot="1">
      <c r="A4" s="165"/>
      <c r="B4" s="293" t="s">
        <v>425</v>
      </c>
      <c r="C4" s="293"/>
      <c r="D4" s="293"/>
      <c r="E4" s="293"/>
      <c r="F4" s="293"/>
    </row>
    <row r="5" spans="1:6" s="169" customFormat="1" ht="24" customHeight="1" thickTop="1" thickBot="1">
      <c r="A5" s="165"/>
      <c r="B5" s="295" t="s">
        <v>221</v>
      </c>
      <c r="C5" s="295"/>
      <c r="D5" s="295"/>
      <c r="E5" s="295"/>
      <c r="F5" s="295"/>
    </row>
    <row r="6" spans="1:6" s="169" customFormat="1" ht="25.5" customHeight="1" thickTop="1" thickBot="1">
      <c r="A6" s="165"/>
      <c r="B6" s="293" t="s">
        <v>222</v>
      </c>
      <c r="C6" s="293"/>
      <c r="D6" s="293"/>
      <c r="E6" s="293"/>
      <c r="F6" s="293"/>
    </row>
    <row r="7" spans="1:6" s="169" customFormat="1" ht="24.75" customHeight="1" thickTop="1" thickBot="1">
      <c r="A7" s="165"/>
      <c r="B7" s="294" t="s">
        <v>227</v>
      </c>
      <c r="C7" s="294"/>
      <c r="D7" s="294"/>
      <c r="E7" s="294"/>
      <c r="F7" s="294"/>
    </row>
    <row r="8" spans="1:6" ht="13" thickTop="1"/>
    <row r="11" spans="1:6" s="169" customFormat="1" ht="18" customHeight="1">
      <c r="A11" s="165"/>
      <c r="B11" s="166" t="s">
        <v>181</v>
      </c>
      <c r="C11" s="167" t="s">
        <v>182</v>
      </c>
      <c r="D11" s="168" t="s">
        <v>183</v>
      </c>
      <c r="E11" s="168" t="s">
        <v>184</v>
      </c>
      <c r="F11" s="168" t="s">
        <v>316</v>
      </c>
    </row>
    <row r="12" spans="1:6" s="169" customFormat="1" ht="18" customHeight="1">
      <c r="A12" s="165"/>
      <c r="B12" s="283">
        <v>1</v>
      </c>
      <c r="C12" s="171" t="s">
        <v>429</v>
      </c>
      <c r="D12" s="172">
        <f>'2. Összesítő'!D32</f>
        <v>0</v>
      </c>
      <c r="E12" s="172">
        <f>'2. Összesítő'!E32</f>
        <v>0</v>
      </c>
      <c r="F12" s="284"/>
    </row>
    <row r="13" spans="1:6" s="169" customFormat="1" ht="18" customHeight="1">
      <c r="A13" s="165"/>
      <c r="B13" s="283">
        <v>2</v>
      </c>
      <c r="C13" s="171" t="s">
        <v>430</v>
      </c>
      <c r="D13" s="172" t="e">
        <f>'2. Összesítő'!D33</f>
        <v>#REF!</v>
      </c>
      <c r="E13" s="172" t="e">
        <f>'2. Összesítő'!E33</f>
        <v>#REF!</v>
      </c>
      <c r="F13" s="284"/>
    </row>
    <row r="14" spans="1:6" s="169" customFormat="1" ht="18" customHeight="1">
      <c r="A14" s="165"/>
      <c r="B14" s="283">
        <v>3</v>
      </c>
      <c r="C14" s="171" t="s">
        <v>426</v>
      </c>
      <c r="D14" s="172" t="e">
        <f>'2. Összesítő'!D34</f>
        <v>#REF!</v>
      </c>
      <c r="E14" s="172" t="str">
        <f>'2. Összesítő'!E34</f>
        <v>Ft</v>
      </c>
      <c r="F14" s="284"/>
    </row>
    <row r="15" spans="1:6" s="169" customFormat="1" ht="18" customHeight="1">
      <c r="A15" s="165"/>
      <c r="B15" s="283">
        <v>2</v>
      </c>
      <c r="C15" s="171" t="s">
        <v>224</v>
      </c>
      <c r="D15" s="172"/>
      <c r="E15" s="172"/>
      <c r="F15" s="284"/>
    </row>
    <row r="16" spans="1:6" s="169" customFormat="1" ht="18" customHeight="1">
      <c r="A16" s="165"/>
      <c r="B16" s="283">
        <v>3</v>
      </c>
      <c r="C16" s="171" t="s">
        <v>225</v>
      </c>
      <c r="D16" s="172"/>
      <c r="E16" s="172"/>
      <c r="F16" s="284"/>
    </row>
    <row r="17" spans="1:6" s="169" customFormat="1" ht="18" customHeight="1">
      <c r="A17" s="165"/>
      <c r="B17" s="283">
        <v>4</v>
      </c>
      <c r="C17" s="171" t="s">
        <v>226</v>
      </c>
      <c r="D17" s="172">
        <v>15745400</v>
      </c>
      <c r="E17" s="172">
        <v>10036625</v>
      </c>
      <c r="F17" s="284"/>
    </row>
    <row r="18" spans="1:6" s="169" customFormat="1" ht="18" customHeight="1">
      <c r="A18" s="165"/>
      <c r="B18" s="283">
        <v>5</v>
      </c>
      <c r="C18" s="205" t="s">
        <v>323</v>
      </c>
      <c r="D18" s="206">
        <v>5461230</v>
      </c>
      <c r="E18" s="172">
        <v>1733000</v>
      </c>
      <c r="F18" s="284"/>
    </row>
    <row r="19" spans="1:6" s="169" customFormat="1" ht="18" customHeight="1">
      <c r="A19" s="165"/>
      <c r="B19" s="283">
        <v>6</v>
      </c>
      <c r="C19" s="205" t="s">
        <v>324</v>
      </c>
      <c r="D19" s="206">
        <v>4174356</v>
      </c>
      <c r="E19" s="172">
        <v>1778170</v>
      </c>
      <c r="F19" s="284"/>
    </row>
    <row r="20" spans="1:6" s="169" customFormat="1" ht="18" customHeight="1">
      <c r="A20" s="165"/>
      <c r="B20" s="283">
        <v>7</v>
      </c>
      <c r="C20" s="205" t="s">
        <v>325</v>
      </c>
      <c r="D20" s="206"/>
      <c r="E20" s="172"/>
      <c r="F20" s="284"/>
    </row>
    <row r="21" spans="1:6" s="169" customFormat="1" ht="18" customHeight="1">
      <c r="A21" s="165"/>
      <c r="B21" s="283">
        <v>8</v>
      </c>
      <c r="C21" s="205" t="s">
        <v>264</v>
      </c>
      <c r="D21" s="206"/>
      <c r="E21" s="172"/>
      <c r="F21" s="284"/>
    </row>
    <row r="22" spans="1:6" s="179" customFormat="1" ht="18" customHeight="1">
      <c r="A22" s="174"/>
      <c r="B22" s="175"/>
      <c r="C22" s="176" t="s">
        <v>197</v>
      </c>
      <c r="D22" s="177" t="e">
        <f>SUM(D13:D17)</f>
        <v>#REF!</v>
      </c>
      <c r="E22" s="178" t="e">
        <f>SUM(E13:E17)</f>
        <v>#REF!</v>
      </c>
      <c r="F22" s="215">
        <f>SUM(F13:F21)</f>
        <v>0</v>
      </c>
    </row>
    <row r="23" spans="1:6" s="169" customFormat="1" ht="18" customHeight="1">
      <c r="A23" s="165"/>
      <c r="B23" s="181"/>
      <c r="C23" s="182" t="s">
        <v>199</v>
      </c>
      <c r="D23" s="183"/>
      <c r="E23" s="180"/>
      <c r="F23" s="214">
        <f>F22*0.27</f>
        <v>0</v>
      </c>
    </row>
    <row r="24" spans="1:6" s="169" customFormat="1" ht="18" customHeight="1">
      <c r="A24" s="165"/>
      <c r="B24" s="181"/>
      <c r="C24" s="176" t="s">
        <v>200</v>
      </c>
      <c r="D24" s="177"/>
      <c r="E24" s="180"/>
      <c r="F24" s="215">
        <f>SUM(F22:F23)</f>
        <v>0</v>
      </c>
    </row>
    <row r="25" spans="1:6" s="169" customFormat="1" ht="15" customHeight="1">
      <c r="A25" s="165"/>
      <c r="B25" s="184"/>
      <c r="C25" s="165"/>
      <c r="D25" s="185"/>
      <c r="E25" s="185"/>
      <c r="F25" s="185"/>
    </row>
    <row r="27" spans="1:6" s="179" customFormat="1" ht="15" customHeight="1">
      <c r="A27" s="174"/>
      <c r="B27" s="216" t="s">
        <v>317</v>
      </c>
      <c r="C27" s="174"/>
      <c r="D27" s="217"/>
      <c r="E27" s="217"/>
      <c r="F27" s="217"/>
    </row>
    <row r="28" spans="1:6" s="169" customFormat="1" ht="15" customHeight="1">
      <c r="A28" s="165"/>
      <c r="B28" s="184"/>
      <c r="C28" s="213" t="s">
        <v>318</v>
      </c>
      <c r="D28" s="185"/>
      <c r="E28" s="185"/>
      <c r="F28" s="185"/>
    </row>
    <row r="29" spans="1:6" s="169" customFormat="1" ht="15" customHeight="1">
      <c r="A29" s="165"/>
      <c r="B29" s="184"/>
      <c r="C29" s="213" t="s">
        <v>319</v>
      </c>
      <c r="D29" s="185"/>
      <c r="E29" s="185"/>
      <c r="F29" s="185"/>
    </row>
    <row r="30" spans="1:6" s="169" customFormat="1" ht="15" customHeight="1">
      <c r="A30" s="165"/>
      <c r="B30" s="184"/>
      <c r="C30" s="213" t="s">
        <v>320</v>
      </c>
      <c r="D30" s="185"/>
      <c r="E30" s="185"/>
      <c r="F30" s="185"/>
    </row>
    <row r="31" spans="1:6" s="169" customFormat="1" ht="15" customHeight="1">
      <c r="A31" s="165"/>
      <c r="B31" s="184"/>
      <c r="C31" s="213" t="s">
        <v>322</v>
      </c>
      <c r="D31" s="185"/>
      <c r="E31" s="185"/>
      <c r="F31" s="185"/>
    </row>
    <row r="32" spans="1:6" s="169" customFormat="1" ht="15" customHeight="1">
      <c r="A32" s="165"/>
      <c r="B32" s="184"/>
      <c r="C32" s="213" t="s">
        <v>321</v>
      </c>
      <c r="D32" s="185"/>
      <c r="E32" s="185"/>
      <c r="F32" s="185"/>
    </row>
    <row r="33" spans="1:6" s="169" customFormat="1">
      <c r="A33" s="165"/>
      <c r="B33" s="184"/>
      <c r="C33" s="165"/>
      <c r="D33" s="185"/>
      <c r="E33" s="185"/>
      <c r="F33" s="185"/>
    </row>
    <row r="34" spans="1:6" s="169" customFormat="1">
      <c r="A34" s="165"/>
      <c r="B34" s="184"/>
      <c r="C34" s="165"/>
      <c r="D34" s="185"/>
      <c r="E34" s="185"/>
      <c r="F34" s="185"/>
    </row>
    <row r="35" spans="1:6" s="169" customFormat="1">
      <c r="A35" s="165"/>
      <c r="B35" s="184"/>
      <c r="C35" s="165"/>
      <c r="D35" s="185"/>
      <c r="E35" s="185"/>
      <c r="F35" s="185"/>
    </row>
    <row r="36" spans="1:6" s="169" customFormat="1">
      <c r="A36" s="165"/>
      <c r="B36" s="184"/>
      <c r="C36" s="165"/>
      <c r="D36" s="185"/>
      <c r="E36" s="185"/>
      <c r="F36" s="185"/>
    </row>
    <row r="37" spans="1:6" s="169" customFormat="1">
      <c r="A37" s="165"/>
      <c r="B37" s="184"/>
      <c r="C37" s="165"/>
      <c r="D37" s="185"/>
      <c r="E37" s="185"/>
      <c r="F37" s="185"/>
    </row>
  </sheetData>
  <mergeCells count="4">
    <mergeCell ref="B4:F4"/>
    <mergeCell ref="B6:F6"/>
    <mergeCell ref="B7:F7"/>
    <mergeCell ref="B5:F5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B1" workbookViewId="0">
      <selection activeCell="E27" sqref="E27"/>
    </sheetView>
  </sheetViews>
  <sheetFormatPr baseColWidth="10" defaultColWidth="8.83203125" defaultRowHeight="12" x14ac:dyDescent="0"/>
  <cols>
    <col min="1" max="1" width="3.5" style="158" customWidth="1"/>
    <col min="2" max="2" width="4.83203125" style="157" customWidth="1"/>
    <col min="3" max="3" width="44.5" style="158" customWidth="1"/>
    <col min="4" max="4" width="15" style="159" customWidth="1"/>
    <col min="5" max="5" width="14.6640625" style="159" customWidth="1"/>
    <col min="6" max="256" width="8.83203125" style="156"/>
    <col min="257" max="257" width="3.5" style="156" customWidth="1"/>
    <col min="258" max="258" width="4.83203125" style="156" customWidth="1"/>
    <col min="259" max="259" width="46.6640625" style="156" customWidth="1"/>
    <col min="260" max="260" width="15" style="156" customWidth="1"/>
    <col min="261" max="261" width="14.6640625" style="156" customWidth="1"/>
    <col min="262" max="512" width="8.83203125" style="156"/>
    <col min="513" max="513" width="3.5" style="156" customWidth="1"/>
    <col min="514" max="514" width="4.83203125" style="156" customWidth="1"/>
    <col min="515" max="515" width="46.6640625" style="156" customWidth="1"/>
    <col min="516" max="516" width="15" style="156" customWidth="1"/>
    <col min="517" max="517" width="14.6640625" style="156" customWidth="1"/>
    <col min="518" max="768" width="8.83203125" style="156"/>
    <col min="769" max="769" width="3.5" style="156" customWidth="1"/>
    <col min="770" max="770" width="4.83203125" style="156" customWidth="1"/>
    <col min="771" max="771" width="46.6640625" style="156" customWidth="1"/>
    <col min="772" max="772" width="15" style="156" customWidth="1"/>
    <col min="773" max="773" width="14.6640625" style="156" customWidth="1"/>
    <col min="774" max="1024" width="8.83203125" style="156"/>
    <col min="1025" max="1025" width="3.5" style="156" customWidth="1"/>
    <col min="1026" max="1026" width="4.83203125" style="156" customWidth="1"/>
    <col min="1027" max="1027" width="46.6640625" style="156" customWidth="1"/>
    <col min="1028" max="1028" width="15" style="156" customWidth="1"/>
    <col min="1029" max="1029" width="14.6640625" style="156" customWidth="1"/>
    <col min="1030" max="1280" width="8.83203125" style="156"/>
    <col min="1281" max="1281" width="3.5" style="156" customWidth="1"/>
    <col min="1282" max="1282" width="4.83203125" style="156" customWidth="1"/>
    <col min="1283" max="1283" width="46.6640625" style="156" customWidth="1"/>
    <col min="1284" max="1284" width="15" style="156" customWidth="1"/>
    <col min="1285" max="1285" width="14.6640625" style="156" customWidth="1"/>
    <col min="1286" max="1536" width="8.83203125" style="156"/>
    <col min="1537" max="1537" width="3.5" style="156" customWidth="1"/>
    <col min="1538" max="1538" width="4.83203125" style="156" customWidth="1"/>
    <col min="1539" max="1539" width="46.6640625" style="156" customWidth="1"/>
    <col min="1540" max="1540" width="15" style="156" customWidth="1"/>
    <col min="1541" max="1541" width="14.6640625" style="156" customWidth="1"/>
    <col min="1542" max="1792" width="8.83203125" style="156"/>
    <col min="1793" max="1793" width="3.5" style="156" customWidth="1"/>
    <col min="1794" max="1794" width="4.83203125" style="156" customWidth="1"/>
    <col min="1795" max="1795" width="46.6640625" style="156" customWidth="1"/>
    <col min="1796" max="1796" width="15" style="156" customWidth="1"/>
    <col min="1797" max="1797" width="14.6640625" style="156" customWidth="1"/>
    <col min="1798" max="2048" width="8.83203125" style="156"/>
    <col min="2049" max="2049" width="3.5" style="156" customWidth="1"/>
    <col min="2050" max="2050" width="4.83203125" style="156" customWidth="1"/>
    <col min="2051" max="2051" width="46.6640625" style="156" customWidth="1"/>
    <col min="2052" max="2052" width="15" style="156" customWidth="1"/>
    <col min="2053" max="2053" width="14.6640625" style="156" customWidth="1"/>
    <col min="2054" max="2304" width="8.83203125" style="156"/>
    <col min="2305" max="2305" width="3.5" style="156" customWidth="1"/>
    <col min="2306" max="2306" width="4.83203125" style="156" customWidth="1"/>
    <col min="2307" max="2307" width="46.6640625" style="156" customWidth="1"/>
    <col min="2308" max="2308" width="15" style="156" customWidth="1"/>
    <col min="2309" max="2309" width="14.6640625" style="156" customWidth="1"/>
    <col min="2310" max="2560" width="8.83203125" style="156"/>
    <col min="2561" max="2561" width="3.5" style="156" customWidth="1"/>
    <col min="2562" max="2562" width="4.83203125" style="156" customWidth="1"/>
    <col min="2563" max="2563" width="46.6640625" style="156" customWidth="1"/>
    <col min="2564" max="2564" width="15" style="156" customWidth="1"/>
    <col min="2565" max="2565" width="14.6640625" style="156" customWidth="1"/>
    <col min="2566" max="2816" width="8.83203125" style="156"/>
    <col min="2817" max="2817" width="3.5" style="156" customWidth="1"/>
    <col min="2818" max="2818" width="4.83203125" style="156" customWidth="1"/>
    <col min="2819" max="2819" width="46.6640625" style="156" customWidth="1"/>
    <col min="2820" max="2820" width="15" style="156" customWidth="1"/>
    <col min="2821" max="2821" width="14.6640625" style="156" customWidth="1"/>
    <col min="2822" max="3072" width="8.83203125" style="156"/>
    <col min="3073" max="3073" width="3.5" style="156" customWidth="1"/>
    <col min="3074" max="3074" width="4.83203125" style="156" customWidth="1"/>
    <col min="3075" max="3075" width="46.6640625" style="156" customWidth="1"/>
    <col min="3076" max="3076" width="15" style="156" customWidth="1"/>
    <col min="3077" max="3077" width="14.6640625" style="156" customWidth="1"/>
    <col min="3078" max="3328" width="8.83203125" style="156"/>
    <col min="3329" max="3329" width="3.5" style="156" customWidth="1"/>
    <col min="3330" max="3330" width="4.83203125" style="156" customWidth="1"/>
    <col min="3331" max="3331" width="46.6640625" style="156" customWidth="1"/>
    <col min="3332" max="3332" width="15" style="156" customWidth="1"/>
    <col min="3333" max="3333" width="14.6640625" style="156" customWidth="1"/>
    <col min="3334" max="3584" width="8.83203125" style="156"/>
    <col min="3585" max="3585" width="3.5" style="156" customWidth="1"/>
    <col min="3586" max="3586" width="4.83203125" style="156" customWidth="1"/>
    <col min="3587" max="3587" width="46.6640625" style="156" customWidth="1"/>
    <col min="3588" max="3588" width="15" style="156" customWidth="1"/>
    <col min="3589" max="3589" width="14.6640625" style="156" customWidth="1"/>
    <col min="3590" max="3840" width="8.83203125" style="156"/>
    <col min="3841" max="3841" width="3.5" style="156" customWidth="1"/>
    <col min="3842" max="3842" width="4.83203125" style="156" customWidth="1"/>
    <col min="3843" max="3843" width="46.6640625" style="156" customWidth="1"/>
    <col min="3844" max="3844" width="15" style="156" customWidth="1"/>
    <col min="3845" max="3845" width="14.6640625" style="156" customWidth="1"/>
    <col min="3846" max="4096" width="8.83203125" style="156"/>
    <col min="4097" max="4097" width="3.5" style="156" customWidth="1"/>
    <col min="4098" max="4098" width="4.83203125" style="156" customWidth="1"/>
    <col min="4099" max="4099" width="46.6640625" style="156" customWidth="1"/>
    <col min="4100" max="4100" width="15" style="156" customWidth="1"/>
    <col min="4101" max="4101" width="14.6640625" style="156" customWidth="1"/>
    <col min="4102" max="4352" width="8.83203125" style="156"/>
    <col min="4353" max="4353" width="3.5" style="156" customWidth="1"/>
    <col min="4354" max="4354" width="4.83203125" style="156" customWidth="1"/>
    <col min="4355" max="4355" width="46.6640625" style="156" customWidth="1"/>
    <col min="4356" max="4356" width="15" style="156" customWidth="1"/>
    <col min="4357" max="4357" width="14.6640625" style="156" customWidth="1"/>
    <col min="4358" max="4608" width="8.83203125" style="156"/>
    <col min="4609" max="4609" width="3.5" style="156" customWidth="1"/>
    <col min="4610" max="4610" width="4.83203125" style="156" customWidth="1"/>
    <col min="4611" max="4611" width="46.6640625" style="156" customWidth="1"/>
    <col min="4612" max="4612" width="15" style="156" customWidth="1"/>
    <col min="4613" max="4613" width="14.6640625" style="156" customWidth="1"/>
    <col min="4614" max="4864" width="8.83203125" style="156"/>
    <col min="4865" max="4865" width="3.5" style="156" customWidth="1"/>
    <col min="4866" max="4866" width="4.83203125" style="156" customWidth="1"/>
    <col min="4867" max="4867" width="46.6640625" style="156" customWidth="1"/>
    <col min="4868" max="4868" width="15" style="156" customWidth="1"/>
    <col min="4869" max="4869" width="14.6640625" style="156" customWidth="1"/>
    <col min="4870" max="5120" width="8.83203125" style="156"/>
    <col min="5121" max="5121" width="3.5" style="156" customWidth="1"/>
    <col min="5122" max="5122" width="4.83203125" style="156" customWidth="1"/>
    <col min="5123" max="5123" width="46.6640625" style="156" customWidth="1"/>
    <col min="5124" max="5124" width="15" style="156" customWidth="1"/>
    <col min="5125" max="5125" width="14.6640625" style="156" customWidth="1"/>
    <col min="5126" max="5376" width="8.83203125" style="156"/>
    <col min="5377" max="5377" width="3.5" style="156" customWidth="1"/>
    <col min="5378" max="5378" width="4.83203125" style="156" customWidth="1"/>
    <col min="5379" max="5379" width="46.6640625" style="156" customWidth="1"/>
    <col min="5380" max="5380" width="15" style="156" customWidth="1"/>
    <col min="5381" max="5381" width="14.6640625" style="156" customWidth="1"/>
    <col min="5382" max="5632" width="8.83203125" style="156"/>
    <col min="5633" max="5633" width="3.5" style="156" customWidth="1"/>
    <col min="5634" max="5634" width="4.83203125" style="156" customWidth="1"/>
    <col min="5635" max="5635" width="46.6640625" style="156" customWidth="1"/>
    <col min="5636" max="5636" width="15" style="156" customWidth="1"/>
    <col min="5637" max="5637" width="14.6640625" style="156" customWidth="1"/>
    <col min="5638" max="5888" width="8.83203125" style="156"/>
    <col min="5889" max="5889" width="3.5" style="156" customWidth="1"/>
    <col min="5890" max="5890" width="4.83203125" style="156" customWidth="1"/>
    <col min="5891" max="5891" width="46.6640625" style="156" customWidth="1"/>
    <col min="5892" max="5892" width="15" style="156" customWidth="1"/>
    <col min="5893" max="5893" width="14.6640625" style="156" customWidth="1"/>
    <col min="5894" max="6144" width="8.83203125" style="156"/>
    <col min="6145" max="6145" width="3.5" style="156" customWidth="1"/>
    <col min="6146" max="6146" width="4.83203125" style="156" customWidth="1"/>
    <col min="6147" max="6147" width="46.6640625" style="156" customWidth="1"/>
    <col min="6148" max="6148" width="15" style="156" customWidth="1"/>
    <col min="6149" max="6149" width="14.6640625" style="156" customWidth="1"/>
    <col min="6150" max="6400" width="8.83203125" style="156"/>
    <col min="6401" max="6401" width="3.5" style="156" customWidth="1"/>
    <col min="6402" max="6402" width="4.83203125" style="156" customWidth="1"/>
    <col min="6403" max="6403" width="46.6640625" style="156" customWidth="1"/>
    <col min="6404" max="6404" width="15" style="156" customWidth="1"/>
    <col min="6405" max="6405" width="14.6640625" style="156" customWidth="1"/>
    <col min="6406" max="6656" width="8.83203125" style="156"/>
    <col min="6657" max="6657" width="3.5" style="156" customWidth="1"/>
    <col min="6658" max="6658" width="4.83203125" style="156" customWidth="1"/>
    <col min="6659" max="6659" width="46.6640625" style="156" customWidth="1"/>
    <col min="6660" max="6660" width="15" style="156" customWidth="1"/>
    <col min="6661" max="6661" width="14.6640625" style="156" customWidth="1"/>
    <col min="6662" max="6912" width="8.83203125" style="156"/>
    <col min="6913" max="6913" width="3.5" style="156" customWidth="1"/>
    <col min="6914" max="6914" width="4.83203125" style="156" customWidth="1"/>
    <col min="6915" max="6915" width="46.6640625" style="156" customWidth="1"/>
    <col min="6916" max="6916" width="15" style="156" customWidth="1"/>
    <col min="6917" max="6917" width="14.6640625" style="156" customWidth="1"/>
    <col min="6918" max="7168" width="8.83203125" style="156"/>
    <col min="7169" max="7169" width="3.5" style="156" customWidth="1"/>
    <col min="7170" max="7170" width="4.83203125" style="156" customWidth="1"/>
    <col min="7171" max="7171" width="46.6640625" style="156" customWidth="1"/>
    <col min="7172" max="7172" width="15" style="156" customWidth="1"/>
    <col min="7173" max="7173" width="14.6640625" style="156" customWidth="1"/>
    <col min="7174" max="7424" width="8.83203125" style="156"/>
    <col min="7425" max="7425" width="3.5" style="156" customWidth="1"/>
    <col min="7426" max="7426" width="4.83203125" style="156" customWidth="1"/>
    <col min="7427" max="7427" width="46.6640625" style="156" customWidth="1"/>
    <col min="7428" max="7428" width="15" style="156" customWidth="1"/>
    <col min="7429" max="7429" width="14.6640625" style="156" customWidth="1"/>
    <col min="7430" max="7680" width="8.83203125" style="156"/>
    <col min="7681" max="7681" width="3.5" style="156" customWidth="1"/>
    <col min="7682" max="7682" width="4.83203125" style="156" customWidth="1"/>
    <col min="7683" max="7683" width="46.6640625" style="156" customWidth="1"/>
    <col min="7684" max="7684" width="15" style="156" customWidth="1"/>
    <col min="7685" max="7685" width="14.6640625" style="156" customWidth="1"/>
    <col min="7686" max="7936" width="8.83203125" style="156"/>
    <col min="7937" max="7937" width="3.5" style="156" customWidth="1"/>
    <col min="7938" max="7938" width="4.83203125" style="156" customWidth="1"/>
    <col min="7939" max="7939" width="46.6640625" style="156" customWidth="1"/>
    <col min="7940" max="7940" width="15" style="156" customWidth="1"/>
    <col min="7941" max="7941" width="14.6640625" style="156" customWidth="1"/>
    <col min="7942" max="8192" width="8.83203125" style="156"/>
    <col min="8193" max="8193" width="3.5" style="156" customWidth="1"/>
    <col min="8194" max="8194" width="4.83203125" style="156" customWidth="1"/>
    <col min="8195" max="8195" width="46.6640625" style="156" customWidth="1"/>
    <col min="8196" max="8196" width="15" style="156" customWidth="1"/>
    <col min="8197" max="8197" width="14.6640625" style="156" customWidth="1"/>
    <col min="8198" max="8448" width="8.83203125" style="156"/>
    <col min="8449" max="8449" width="3.5" style="156" customWidth="1"/>
    <col min="8450" max="8450" width="4.83203125" style="156" customWidth="1"/>
    <col min="8451" max="8451" width="46.6640625" style="156" customWidth="1"/>
    <col min="8452" max="8452" width="15" style="156" customWidth="1"/>
    <col min="8453" max="8453" width="14.6640625" style="156" customWidth="1"/>
    <col min="8454" max="8704" width="8.83203125" style="156"/>
    <col min="8705" max="8705" width="3.5" style="156" customWidth="1"/>
    <col min="8706" max="8706" width="4.83203125" style="156" customWidth="1"/>
    <col min="8707" max="8707" width="46.6640625" style="156" customWidth="1"/>
    <col min="8708" max="8708" width="15" style="156" customWidth="1"/>
    <col min="8709" max="8709" width="14.6640625" style="156" customWidth="1"/>
    <col min="8710" max="8960" width="8.83203125" style="156"/>
    <col min="8961" max="8961" width="3.5" style="156" customWidth="1"/>
    <col min="8962" max="8962" width="4.83203125" style="156" customWidth="1"/>
    <col min="8963" max="8963" width="46.6640625" style="156" customWidth="1"/>
    <col min="8964" max="8964" width="15" style="156" customWidth="1"/>
    <col min="8965" max="8965" width="14.6640625" style="156" customWidth="1"/>
    <col min="8966" max="9216" width="8.83203125" style="156"/>
    <col min="9217" max="9217" width="3.5" style="156" customWidth="1"/>
    <col min="9218" max="9218" width="4.83203125" style="156" customWidth="1"/>
    <col min="9219" max="9219" width="46.6640625" style="156" customWidth="1"/>
    <col min="9220" max="9220" width="15" style="156" customWidth="1"/>
    <col min="9221" max="9221" width="14.6640625" style="156" customWidth="1"/>
    <col min="9222" max="9472" width="8.83203125" style="156"/>
    <col min="9473" max="9473" width="3.5" style="156" customWidth="1"/>
    <col min="9474" max="9474" width="4.83203125" style="156" customWidth="1"/>
    <col min="9475" max="9475" width="46.6640625" style="156" customWidth="1"/>
    <col min="9476" max="9476" width="15" style="156" customWidth="1"/>
    <col min="9477" max="9477" width="14.6640625" style="156" customWidth="1"/>
    <col min="9478" max="9728" width="8.83203125" style="156"/>
    <col min="9729" max="9729" width="3.5" style="156" customWidth="1"/>
    <col min="9730" max="9730" width="4.83203125" style="156" customWidth="1"/>
    <col min="9731" max="9731" width="46.6640625" style="156" customWidth="1"/>
    <col min="9732" max="9732" width="15" style="156" customWidth="1"/>
    <col min="9733" max="9733" width="14.6640625" style="156" customWidth="1"/>
    <col min="9734" max="9984" width="8.83203125" style="156"/>
    <col min="9985" max="9985" width="3.5" style="156" customWidth="1"/>
    <col min="9986" max="9986" width="4.83203125" style="156" customWidth="1"/>
    <col min="9987" max="9987" width="46.6640625" style="156" customWidth="1"/>
    <col min="9988" max="9988" width="15" style="156" customWidth="1"/>
    <col min="9989" max="9989" width="14.6640625" style="156" customWidth="1"/>
    <col min="9990" max="10240" width="8.83203125" style="156"/>
    <col min="10241" max="10241" width="3.5" style="156" customWidth="1"/>
    <col min="10242" max="10242" width="4.83203125" style="156" customWidth="1"/>
    <col min="10243" max="10243" width="46.6640625" style="156" customWidth="1"/>
    <col min="10244" max="10244" width="15" style="156" customWidth="1"/>
    <col min="10245" max="10245" width="14.6640625" style="156" customWidth="1"/>
    <col min="10246" max="10496" width="8.83203125" style="156"/>
    <col min="10497" max="10497" width="3.5" style="156" customWidth="1"/>
    <col min="10498" max="10498" width="4.83203125" style="156" customWidth="1"/>
    <col min="10499" max="10499" width="46.6640625" style="156" customWidth="1"/>
    <col min="10500" max="10500" width="15" style="156" customWidth="1"/>
    <col min="10501" max="10501" width="14.6640625" style="156" customWidth="1"/>
    <col min="10502" max="10752" width="8.83203125" style="156"/>
    <col min="10753" max="10753" width="3.5" style="156" customWidth="1"/>
    <col min="10754" max="10754" width="4.83203125" style="156" customWidth="1"/>
    <col min="10755" max="10755" width="46.6640625" style="156" customWidth="1"/>
    <col min="10756" max="10756" width="15" style="156" customWidth="1"/>
    <col min="10757" max="10757" width="14.6640625" style="156" customWidth="1"/>
    <col min="10758" max="11008" width="8.83203125" style="156"/>
    <col min="11009" max="11009" width="3.5" style="156" customWidth="1"/>
    <col min="11010" max="11010" width="4.83203125" style="156" customWidth="1"/>
    <col min="11011" max="11011" width="46.6640625" style="156" customWidth="1"/>
    <col min="11012" max="11012" width="15" style="156" customWidth="1"/>
    <col min="11013" max="11013" width="14.6640625" style="156" customWidth="1"/>
    <col min="11014" max="11264" width="8.83203125" style="156"/>
    <col min="11265" max="11265" width="3.5" style="156" customWidth="1"/>
    <col min="11266" max="11266" width="4.83203125" style="156" customWidth="1"/>
    <col min="11267" max="11267" width="46.6640625" style="156" customWidth="1"/>
    <col min="11268" max="11268" width="15" style="156" customWidth="1"/>
    <col min="11269" max="11269" width="14.6640625" style="156" customWidth="1"/>
    <col min="11270" max="11520" width="8.83203125" style="156"/>
    <col min="11521" max="11521" width="3.5" style="156" customWidth="1"/>
    <col min="11522" max="11522" width="4.83203125" style="156" customWidth="1"/>
    <col min="11523" max="11523" width="46.6640625" style="156" customWidth="1"/>
    <col min="11524" max="11524" width="15" style="156" customWidth="1"/>
    <col min="11525" max="11525" width="14.6640625" style="156" customWidth="1"/>
    <col min="11526" max="11776" width="8.83203125" style="156"/>
    <col min="11777" max="11777" width="3.5" style="156" customWidth="1"/>
    <col min="11778" max="11778" width="4.83203125" style="156" customWidth="1"/>
    <col min="11779" max="11779" width="46.6640625" style="156" customWidth="1"/>
    <col min="11780" max="11780" width="15" style="156" customWidth="1"/>
    <col min="11781" max="11781" width="14.6640625" style="156" customWidth="1"/>
    <col min="11782" max="12032" width="8.83203125" style="156"/>
    <col min="12033" max="12033" width="3.5" style="156" customWidth="1"/>
    <col min="12034" max="12034" width="4.83203125" style="156" customWidth="1"/>
    <col min="12035" max="12035" width="46.6640625" style="156" customWidth="1"/>
    <col min="12036" max="12036" width="15" style="156" customWidth="1"/>
    <col min="12037" max="12037" width="14.6640625" style="156" customWidth="1"/>
    <col min="12038" max="12288" width="8.83203125" style="156"/>
    <col min="12289" max="12289" width="3.5" style="156" customWidth="1"/>
    <col min="12290" max="12290" width="4.83203125" style="156" customWidth="1"/>
    <col min="12291" max="12291" width="46.6640625" style="156" customWidth="1"/>
    <col min="12292" max="12292" width="15" style="156" customWidth="1"/>
    <col min="12293" max="12293" width="14.6640625" style="156" customWidth="1"/>
    <col min="12294" max="12544" width="8.83203125" style="156"/>
    <col min="12545" max="12545" width="3.5" style="156" customWidth="1"/>
    <col min="12546" max="12546" width="4.83203125" style="156" customWidth="1"/>
    <col min="12547" max="12547" width="46.6640625" style="156" customWidth="1"/>
    <col min="12548" max="12548" width="15" style="156" customWidth="1"/>
    <col min="12549" max="12549" width="14.6640625" style="156" customWidth="1"/>
    <col min="12550" max="12800" width="8.83203125" style="156"/>
    <col min="12801" max="12801" width="3.5" style="156" customWidth="1"/>
    <col min="12802" max="12802" width="4.83203125" style="156" customWidth="1"/>
    <col min="12803" max="12803" width="46.6640625" style="156" customWidth="1"/>
    <col min="12804" max="12804" width="15" style="156" customWidth="1"/>
    <col min="12805" max="12805" width="14.6640625" style="156" customWidth="1"/>
    <col min="12806" max="13056" width="8.83203125" style="156"/>
    <col min="13057" max="13057" width="3.5" style="156" customWidth="1"/>
    <col min="13058" max="13058" width="4.83203125" style="156" customWidth="1"/>
    <col min="13059" max="13059" width="46.6640625" style="156" customWidth="1"/>
    <col min="13060" max="13060" width="15" style="156" customWidth="1"/>
    <col min="13061" max="13061" width="14.6640625" style="156" customWidth="1"/>
    <col min="13062" max="13312" width="8.83203125" style="156"/>
    <col min="13313" max="13313" width="3.5" style="156" customWidth="1"/>
    <col min="13314" max="13314" width="4.83203125" style="156" customWidth="1"/>
    <col min="13315" max="13315" width="46.6640625" style="156" customWidth="1"/>
    <col min="13316" max="13316" width="15" style="156" customWidth="1"/>
    <col min="13317" max="13317" width="14.6640625" style="156" customWidth="1"/>
    <col min="13318" max="13568" width="8.83203125" style="156"/>
    <col min="13569" max="13569" width="3.5" style="156" customWidth="1"/>
    <col min="13570" max="13570" width="4.83203125" style="156" customWidth="1"/>
    <col min="13571" max="13571" width="46.6640625" style="156" customWidth="1"/>
    <col min="13572" max="13572" width="15" style="156" customWidth="1"/>
    <col min="13573" max="13573" width="14.6640625" style="156" customWidth="1"/>
    <col min="13574" max="13824" width="8.83203125" style="156"/>
    <col min="13825" max="13825" width="3.5" style="156" customWidth="1"/>
    <col min="13826" max="13826" width="4.83203125" style="156" customWidth="1"/>
    <col min="13827" max="13827" width="46.6640625" style="156" customWidth="1"/>
    <col min="13828" max="13828" width="15" style="156" customWidth="1"/>
    <col min="13829" max="13829" width="14.6640625" style="156" customWidth="1"/>
    <col min="13830" max="14080" width="8.83203125" style="156"/>
    <col min="14081" max="14081" width="3.5" style="156" customWidth="1"/>
    <col min="14082" max="14082" width="4.83203125" style="156" customWidth="1"/>
    <col min="14083" max="14083" width="46.6640625" style="156" customWidth="1"/>
    <col min="14084" max="14084" width="15" style="156" customWidth="1"/>
    <col min="14085" max="14085" width="14.6640625" style="156" customWidth="1"/>
    <col min="14086" max="14336" width="8.83203125" style="156"/>
    <col min="14337" max="14337" width="3.5" style="156" customWidth="1"/>
    <col min="14338" max="14338" width="4.83203125" style="156" customWidth="1"/>
    <col min="14339" max="14339" width="46.6640625" style="156" customWidth="1"/>
    <col min="14340" max="14340" width="15" style="156" customWidth="1"/>
    <col min="14341" max="14341" width="14.6640625" style="156" customWidth="1"/>
    <col min="14342" max="14592" width="8.83203125" style="156"/>
    <col min="14593" max="14593" width="3.5" style="156" customWidth="1"/>
    <col min="14594" max="14594" width="4.83203125" style="156" customWidth="1"/>
    <col min="14595" max="14595" width="46.6640625" style="156" customWidth="1"/>
    <col min="14596" max="14596" width="15" style="156" customWidth="1"/>
    <col min="14597" max="14597" width="14.6640625" style="156" customWidth="1"/>
    <col min="14598" max="14848" width="8.83203125" style="156"/>
    <col min="14849" max="14849" width="3.5" style="156" customWidth="1"/>
    <col min="14850" max="14850" width="4.83203125" style="156" customWidth="1"/>
    <col min="14851" max="14851" width="46.6640625" style="156" customWidth="1"/>
    <col min="14852" max="14852" width="15" style="156" customWidth="1"/>
    <col min="14853" max="14853" width="14.6640625" style="156" customWidth="1"/>
    <col min="14854" max="15104" width="8.83203125" style="156"/>
    <col min="15105" max="15105" width="3.5" style="156" customWidth="1"/>
    <col min="15106" max="15106" width="4.83203125" style="156" customWidth="1"/>
    <col min="15107" max="15107" width="46.6640625" style="156" customWidth="1"/>
    <col min="15108" max="15108" width="15" style="156" customWidth="1"/>
    <col min="15109" max="15109" width="14.6640625" style="156" customWidth="1"/>
    <col min="15110" max="15360" width="8.83203125" style="156"/>
    <col min="15361" max="15361" width="3.5" style="156" customWidth="1"/>
    <col min="15362" max="15362" width="4.83203125" style="156" customWidth="1"/>
    <col min="15363" max="15363" width="46.6640625" style="156" customWidth="1"/>
    <col min="15364" max="15364" width="15" style="156" customWidth="1"/>
    <col min="15365" max="15365" width="14.6640625" style="156" customWidth="1"/>
    <col min="15366" max="15616" width="8.83203125" style="156"/>
    <col min="15617" max="15617" width="3.5" style="156" customWidth="1"/>
    <col min="15618" max="15618" width="4.83203125" style="156" customWidth="1"/>
    <col min="15619" max="15619" width="46.6640625" style="156" customWidth="1"/>
    <col min="15620" max="15620" width="15" style="156" customWidth="1"/>
    <col min="15621" max="15621" width="14.6640625" style="156" customWidth="1"/>
    <col min="15622" max="15872" width="8.83203125" style="156"/>
    <col min="15873" max="15873" width="3.5" style="156" customWidth="1"/>
    <col min="15874" max="15874" width="4.83203125" style="156" customWidth="1"/>
    <col min="15875" max="15875" width="46.6640625" style="156" customWidth="1"/>
    <col min="15876" max="15876" width="15" style="156" customWidth="1"/>
    <col min="15877" max="15877" width="14.6640625" style="156" customWidth="1"/>
    <col min="15878" max="16128" width="8.83203125" style="156"/>
    <col min="16129" max="16129" width="3.5" style="156" customWidth="1"/>
    <col min="16130" max="16130" width="4.83203125" style="156" customWidth="1"/>
    <col min="16131" max="16131" width="46.6640625" style="156" customWidth="1"/>
    <col min="16132" max="16132" width="15" style="156" customWidth="1"/>
    <col min="16133" max="16133" width="14.6640625" style="156" customWidth="1"/>
    <col min="16134" max="16384" width="8.83203125" style="156"/>
  </cols>
  <sheetData>
    <row r="1" spans="1:5" ht="13" thickBot="1">
      <c r="B1" s="153"/>
      <c r="C1" s="154"/>
      <c r="D1" s="155"/>
      <c r="E1" s="155"/>
    </row>
    <row r="2" spans="1:5" s="169" customFormat="1" ht="27" customHeight="1" thickTop="1" thickBot="1">
      <c r="A2" s="165"/>
      <c r="B2" s="293" t="s">
        <v>223</v>
      </c>
      <c r="C2" s="293"/>
      <c r="D2" s="293"/>
      <c r="E2" s="293"/>
    </row>
    <row r="3" spans="1:5" s="169" customFormat="1" ht="24" customHeight="1" thickTop="1" thickBot="1">
      <c r="A3" s="165"/>
      <c r="B3" s="295" t="s">
        <v>221</v>
      </c>
      <c r="C3" s="295"/>
      <c r="D3" s="295"/>
      <c r="E3" s="295"/>
    </row>
    <row r="4" spans="1:5" s="169" customFormat="1" ht="25.5" customHeight="1" thickTop="1" thickBot="1">
      <c r="A4" s="165"/>
      <c r="B4" s="296" t="s">
        <v>222</v>
      </c>
      <c r="C4" s="296"/>
      <c r="D4" s="296"/>
      <c r="E4" s="296"/>
    </row>
    <row r="5" spans="1:5" s="169" customFormat="1" ht="22.5" customHeight="1" thickTop="1" thickBot="1">
      <c r="A5" s="165"/>
      <c r="B5" s="297" t="s">
        <v>428</v>
      </c>
      <c r="C5" s="297"/>
      <c r="D5" s="297"/>
      <c r="E5" s="297"/>
    </row>
    <row r="6" spans="1:5" ht="13" thickTop="1"/>
    <row r="10" spans="1:5" s="169" customFormat="1" ht="15" customHeight="1">
      <c r="A10" s="165"/>
      <c r="B10" s="166" t="s">
        <v>181</v>
      </c>
      <c r="C10" s="167" t="s">
        <v>182</v>
      </c>
      <c r="D10" s="168" t="s">
        <v>183</v>
      </c>
      <c r="E10" s="168" t="s">
        <v>184</v>
      </c>
    </row>
    <row r="11" spans="1:5" s="169" customFormat="1" ht="18" customHeight="1">
      <c r="A11" s="165"/>
      <c r="B11" s="170">
        <v>1</v>
      </c>
      <c r="C11" s="171" t="s">
        <v>232</v>
      </c>
      <c r="D11" s="172">
        <f>'1. Általános kts'!H19</f>
        <v>0</v>
      </c>
      <c r="E11" s="172">
        <f>'1. Általános kts'!I19</f>
        <v>0</v>
      </c>
    </row>
    <row r="12" spans="1:5" s="179" customFormat="1" ht="18" customHeight="1">
      <c r="A12" s="174"/>
      <c r="B12" s="175"/>
      <c r="C12" s="176" t="s">
        <v>196</v>
      </c>
      <c r="D12" s="177">
        <f>SUM(D11:D11)</f>
        <v>0</v>
      </c>
      <c r="E12" s="178">
        <f>SUM(E11:E11)</f>
        <v>0</v>
      </c>
    </row>
    <row r="13" spans="1:5" s="179" customFormat="1" ht="18" customHeight="1">
      <c r="A13" s="174"/>
      <c r="B13" s="175"/>
      <c r="C13" s="176" t="s">
        <v>197</v>
      </c>
      <c r="D13" s="218">
        <f>D12+E12</f>
        <v>0</v>
      </c>
      <c r="E13" s="180" t="s">
        <v>198</v>
      </c>
    </row>
    <row r="14" spans="1:5" s="169" customFormat="1" ht="18" customHeight="1">
      <c r="A14" s="165"/>
      <c r="B14" s="181"/>
      <c r="C14" s="182" t="s">
        <v>199</v>
      </c>
      <c r="D14" s="183">
        <f>D13*0.27</f>
        <v>0</v>
      </c>
      <c r="E14" s="180" t="s">
        <v>198</v>
      </c>
    </row>
    <row r="15" spans="1:5" s="169" customFormat="1" ht="18" customHeight="1">
      <c r="A15" s="165"/>
      <c r="B15" s="181"/>
      <c r="C15" s="176" t="s">
        <v>200</v>
      </c>
      <c r="D15" s="218">
        <f>SUM(D13:D14)</f>
        <v>0</v>
      </c>
      <c r="E15" s="180" t="s">
        <v>198</v>
      </c>
    </row>
    <row r="16" spans="1:5" s="169" customFormat="1" ht="15" customHeight="1">
      <c r="A16" s="165"/>
      <c r="B16" s="184"/>
      <c r="C16" s="165"/>
      <c r="D16" s="185"/>
      <c r="E16" s="185"/>
    </row>
  </sheetData>
  <mergeCells count="4">
    <mergeCell ref="B2:E2"/>
    <mergeCell ref="B3:E3"/>
    <mergeCell ref="B4:E4"/>
    <mergeCell ref="B5:E5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workbookViewId="0">
      <selection activeCell="E41" sqref="E41"/>
    </sheetView>
  </sheetViews>
  <sheetFormatPr baseColWidth="10" defaultColWidth="8.83203125" defaultRowHeight="14" x14ac:dyDescent="0"/>
  <cols>
    <col min="1" max="1" width="4.6640625" style="1" customWidth="1"/>
    <col min="2" max="2" width="10.6640625" style="2" customWidth="1"/>
    <col min="3" max="3" width="33.1640625" style="2" customWidth="1"/>
    <col min="4" max="4" width="6.6640625" style="56" customWidth="1"/>
    <col min="5" max="5" width="5.5" style="3" customWidth="1"/>
    <col min="6" max="6" width="8.83203125" style="4"/>
    <col min="7" max="7" width="8.1640625" style="4" customWidth="1"/>
    <col min="8" max="8" width="9.6640625" style="4" customWidth="1"/>
    <col min="9" max="9" width="10.83203125" style="4" customWidth="1"/>
  </cols>
  <sheetData>
    <row r="2" spans="1:9" s="186" customFormat="1" ht="18" customHeight="1">
      <c r="A2" s="301" t="s">
        <v>406</v>
      </c>
      <c r="B2" s="301"/>
      <c r="C2" s="301"/>
      <c r="D2" s="301"/>
      <c r="E2" s="301"/>
      <c r="F2" s="301"/>
      <c r="G2" s="301"/>
      <c r="H2" s="301"/>
      <c r="I2" s="301"/>
    </row>
    <row r="3" spans="1:9" ht="18" customHeight="1">
      <c r="A3" s="302" t="str">
        <f>'2. Összesítő'!B3</f>
        <v>KÉSZÜLT A 8172 BALATONAKARATTYA, ALIGAI ÚT 13. SZÁM ALATTI</v>
      </c>
      <c r="B3" s="302"/>
      <c r="C3" s="302"/>
      <c r="D3" s="302"/>
      <c r="E3" s="302"/>
      <c r="F3" s="302"/>
      <c r="G3" s="302"/>
      <c r="H3" s="302"/>
      <c r="I3" s="302"/>
    </row>
    <row r="4" spans="1:9" ht="18" customHeight="1">
      <c r="A4" s="301" t="s">
        <v>123</v>
      </c>
      <c r="B4" s="301"/>
      <c r="C4" s="301"/>
      <c r="D4" s="301"/>
      <c r="E4" s="301"/>
      <c r="F4" s="301"/>
      <c r="G4" s="301"/>
      <c r="H4" s="301"/>
      <c r="I4" s="301"/>
    </row>
    <row r="5" spans="1:9" ht="18" customHeight="1">
      <c r="A5" s="303" t="s">
        <v>428</v>
      </c>
      <c r="B5" s="303"/>
      <c r="C5" s="303"/>
      <c r="D5" s="303"/>
      <c r="E5" s="303"/>
      <c r="F5" s="303"/>
      <c r="G5" s="303"/>
      <c r="H5" s="303"/>
      <c r="I5" s="303"/>
    </row>
    <row r="6" spans="1:9" ht="15">
      <c r="A6" s="211"/>
      <c r="B6" s="211"/>
      <c r="C6" s="211"/>
      <c r="D6" s="212"/>
      <c r="E6" s="211"/>
      <c r="F6" s="211"/>
      <c r="G6" s="211"/>
      <c r="H6" s="211"/>
      <c r="I6" s="211"/>
    </row>
    <row r="7" spans="1:9" ht="20">
      <c r="A7" s="5" t="s">
        <v>0</v>
      </c>
      <c r="B7" s="6" t="s">
        <v>1</v>
      </c>
      <c r="C7" s="6" t="s">
        <v>2</v>
      </c>
      <c r="D7" s="53" t="s">
        <v>3</v>
      </c>
      <c r="E7" s="6" t="s">
        <v>4</v>
      </c>
      <c r="F7" s="7" t="s">
        <v>5</v>
      </c>
      <c r="G7" s="7" t="s">
        <v>6</v>
      </c>
      <c r="H7" s="7" t="s">
        <v>7</v>
      </c>
      <c r="I7" s="7" t="s">
        <v>8</v>
      </c>
    </row>
    <row r="9" spans="1:9" ht="18" customHeight="1">
      <c r="A9" s="304" t="s">
        <v>15</v>
      </c>
      <c r="B9" s="305"/>
      <c r="C9" s="305"/>
      <c r="D9" s="305"/>
      <c r="E9" s="305"/>
      <c r="F9" s="305"/>
      <c r="G9" s="305"/>
      <c r="H9" s="305"/>
      <c r="I9" s="306"/>
    </row>
    <row r="10" spans="1:9" ht="18" customHeight="1">
      <c r="A10" s="298" t="s">
        <v>306</v>
      </c>
      <c r="B10" s="299"/>
      <c r="C10" s="299"/>
      <c r="D10" s="299"/>
      <c r="E10" s="299"/>
      <c r="F10" s="299"/>
      <c r="G10" s="299"/>
      <c r="H10" s="299"/>
      <c r="I10" s="300"/>
    </row>
    <row r="11" spans="1:9" ht="14.25" customHeight="1">
      <c r="A11" s="66">
        <v>1</v>
      </c>
      <c r="B11" s="67" t="s">
        <v>12</v>
      </c>
      <c r="C11" s="67" t="s">
        <v>16</v>
      </c>
      <c r="D11" s="68">
        <v>1</v>
      </c>
      <c r="E11" s="69" t="s">
        <v>17</v>
      </c>
      <c r="F11" s="70"/>
      <c r="G11" s="70"/>
      <c r="H11" s="70">
        <f t="shared" ref="H11:H18" si="0">D11*F11</f>
        <v>0</v>
      </c>
      <c r="I11" s="70">
        <f t="shared" ref="I11:I18" si="1">D11*G11</f>
        <v>0</v>
      </c>
    </row>
    <row r="12" spans="1:9" ht="24">
      <c r="A12" s="66">
        <v>2</v>
      </c>
      <c r="B12" s="67" t="s">
        <v>12</v>
      </c>
      <c r="C12" s="71" t="s">
        <v>18</v>
      </c>
      <c r="D12" s="72">
        <v>1</v>
      </c>
      <c r="E12" s="19" t="s">
        <v>17</v>
      </c>
      <c r="F12" s="12"/>
      <c r="G12" s="12"/>
      <c r="H12" s="12">
        <f t="shared" si="0"/>
        <v>0</v>
      </c>
      <c r="I12" s="12">
        <f t="shared" si="1"/>
        <v>0</v>
      </c>
    </row>
    <row r="13" spans="1:9">
      <c r="A13" s="66">
        <v>3</v>
      </c>
      <c r="B13" s="11" t="s">
        <v>12</v>
      </c>
      <c r="C13" s="71" t="s">
        <v>19</v>
      </c>
      <c r="D13" s="72">
        <v>1</v>
      </c>
      <c r="E13" s="19" t="s">
        <v>17</v>
      </c>
      <c r="F13" s="12"/>
      <c r="G13" s="12"/>
      <c r="H13" s="12">
        <f t="shared" si="0"/>
        <v>0</v>
      </c>
      <c r="I13" s="12">
        <f t="shared" si="1"/>
        <v>0</v>
      </c>
    </row>
    <row r="14" spans="1:9">
      <c r="A14" s="66">
        <v>4</v>
      </c>
      <c r="B14" s="11" t="s">
        <v>12</v>
      </c>
      <c r="C14" s="11" t="s">
        <v>83</v>
      </c>
      <c r="D14" s="73">
        <v>1</v>
      </c>
      <c r="E14" s="19" t="s">
        <v>17</v>
      </c>
      <c r="F14" s="12"/>
      <c r="G14" s="12"/>
      <c r="H14" s="12">
        <f>D14*F14</f>
        <v>0</v>
      </c>
      <c r="I14" s="12">
        <f>D14*G14</f>
        <v>0</v>
      </c>
    </row>
    <row r="15" spans="1:9">
      <c r="A15" s="66">
        <v>5</v>
      </c>
      <c r="B15" s="67" t="s">
        <v>12</v>
      </c>
      <c r="C15" s="71" t="s">
        <v>20</v>
      </c>
      <c r="D15" s="72">
        <v>1</v>
      </c>
      <c r="E15" s="19" t="s">
        <v>17</v>
      </c>
      <c r="F15" s="12"/>
      <c r="G15" s="12"/>
      <c r="H15" s="12">
        <f t="shared" si="0"/>
        <v>0</v>
      </c>
      <c r="I15" s="12">
        <f t="shared" si="1"/>
        <v>0</v>
      </c>
    </row>
    <row r="16" spans="1:9" ht="24">
      <c r="A16" s="66">
        <v>6</v>
      </c>
      <c r="B16" s="11" t="s">
        <v>12</v>
      </c>
      <c r="C16" s="71" t="s">
        <v>21</v>
      </c>
      <c r="D16" s="72">
        <v>1</v>
      </c>
      <c r="E16" s="19" t="s">
        <v>17</v>
      </c>
      <c r="F16" s="12"/>
      <c r="G16" s="12"/>
      <c r="H16" s="12">
        <f t="shared" si="0"/>
        <v>0</v>
      </c>
      <c r="I16" s="12">
        <f t="shared" si="1"/>
        <v>0</v>
      </c>
    </row>
    <row r="17" spans="1:9">
      <c r="A17" s="66">
        <v>7</v>
      </c>
      <c r="B17" s="11" t="s">
        <v>12</v>
      </c>
      <c r="C17" s="71" t="s">
        <v>126</v>
      </c>
      <c r="D17" s="72">
        <v>1</v>
      </c>
      <c r="E17" s="19" t="s">
        <v>17</v>
      </c>
      <c r="F17" s="12"/>
      <c r="G17" s="12"/>
      <c r="H17" s="12">
        <f t="shared" si="0"/>
        <v>0</v>
      </c>
      <c r="I17" s="12">
        <f t="shared" si="1"/>
        <v>0</v>
      </c>
    </row>
    <row r="18" spans="1:9" ht="41.25" customHeight="1">
      <c r="A18" s="66">
        <v>8</v>
      </c>
      <c r="B18" s="67" t="s">
        <v>12</v>
      </c>
      <c r="C18" s="71" t="s">
        <v>125</v>
      </c>
      <c r="D18" s="72">
        <v>1</v>
      </c>
      <c r="E18" s="19" t="s">
        <v>17</v>
      </c>
      <c r="F18" s="12"/>
      <c r="G18" s="12"/>
      <c r="H18" s="12">
        <f t="shared" si="0"/>
        <v>0</v>
      </c>
      <c r="I18" s="12">
        <f t="shared" si="1"/>
        <v>0</v>
      </c>
    </row>
    <row r="19" spans="1:9">
      <c r="A19" s="13"/>
      <c r="B19" s="14"/>
      <c r="C19" s="14" t="s">
        <v>14</v>
      </c>
      <c r="D19" s="54"/>
      <c r="E19" s="15"/>
      <c r="F19" s="16"/>
      <c r="G19" s="17"/>
      <c r="H19" s="18">
        <f>SUM(H11:H18)</f>
        <v>0</v>
      </c>
      <c r="I19" s="18">
        <f>SUM(I11:I18)</f>
        <v>0</v>
      </c>
    </row>
  </sheetData>
  <mergeCells count="6">
    <mergeCell ref="A10:I10"/>
    <mergeCell ref="A2:I2"/>
    <mergeCell ref="A3:I3"/>
    <mergeCell ref="A4:I4"/>
    <mergeCell ref="A5:I5"/>
    <mergeCell ref="A9:I9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50" sqref="C50"/>
    </sheetView>
  </sheetViews>
  <sheetFormatPr baseColWidth="10" defaultColWidth="8.83203125" defaultRowHeight="12" x14ac:dyDescent="0"/>
  <cols>
    <col min="1" max="1" width="3.5" style="158" customWidth="1"/>
    <col min="2" max="2" width="4.83203125" style="157" customWidth="1"/>
    <col min="3" max="3" width="44.5" style="158" customWidth="1"/>
    <col min="4" max="4" width="15" style="159" customWidth="1"/>
    <col min="5" max="5" width="14.6640625" style="159" customWidth="1"/>
    <col min="6" max="256" width="8.83203125" style="156"/>
    <col min="257" max="257" width="3.5" style="156" customWidth="1"/>
    <col min="258" max="258" width="4.83203125" style="156" customWidth="1"/>
    <col min="259" max="259" width="46.6640625" style="156" customWidth="1"/>
    <col min="260" max="260" width="15" style="156" customWidth="1"/>
    <col min="261" max="261" width="14.6640625" style="156" customWidth="1"/>
    <col min="262" max="512" width="8.83203125" style="156"/>
    <col min="513" max="513" width="3.5" style="156" customWidth="1"/>
    <col min="514" max="514" width="4.83203125" style="156" customWidth="1"/>
    <col min="515" max="515" width="46.6640625" style="156" customWidth="1"/>
    <col min="516" max="516" width="15" style="156" customWidth="1"/>
    <col min="517" max="517" width="14.6640625" style="156" customWidth="1"/>
    <col min="518" max="768" width="8.83203125" style="156"/>
    <col min="769" max="769" width="3.5" style="156" customWidth="1"/>
    <col min="770" max="770" width="4.83203125" style="156" customWidth="1"/>
    <col min="771" max="771" width="46.6640625" style="156" customWidth="1"/>
    <col min="772" max="772" width="15" style="156" customWidth="1"/>
    <col min="773" max="773" width="14.6640625" style="156" customWidth="1"/>
    <col min="774" max="1024" width="8.83203125" style="156"/>
    <col min="1025" max="1025" width="3.5" style="156" customWidth="1"/>
    <col min="1026" max="1026" width="4.83203125" style="156" customWidth="1"/>
    <col min="1027" max="1027" width="46.6640625" style="156" customWidth="1"/>
    <col min="1028" max="1028" width="15" style="156" customWidth="1"/>
    <col min="1029" max="1029" width="14.6640625" style="156" customWidth="1"/>
    <col min="1030" max="1280" width="8.83203125" style="156"/>
    <col min="1281" max="1281" width="3.5" style="156" customWidth="1"/>
    <col min="1282" max="1282" width="4.83203125" style="156" customWidth="1"/>
    <col min="1283" max="1283" width="46.6640625" style="156" customWidth="1"/>
    <col min="1284" max="1284" width="15" style="156" customWidth="1"/>
    <col min="1285" max="1285" width="14.6640625" style="156" customWidth="1"/>
    <col min="1286" max="1536" width="8.83203125" style="156"/>
    <col min="1537" max="1537" width="3.5" style="156" customWidth="1"/>
    <col min="1538" max="1538" width="4.83203125" style="156" customWidth="1"/>
    <col min="1539" max="1539" width="46.6640625" style="156" customWidth="1"/>
    <col min="1540" max="1540" width="15" style="156" customWidth="1"/>
    <col min="1541" max="1541" width="14.6640625" style="156" customWidth="1"/>
    <col min="1542" max="1792" width="8.83203125" style="156"/>
    <col min="1793" max="1793" width="3.5" style="156" customWidth="1"/>
    <col min="1794" max="1794" width="4.83203125" style="156" customWidth="1"/>
    <col min="1795" max="1795" width="46.6640625" style="156" customWidth="1"/>
    <col min="1796" max="1796" width="15" style="156" customWidth="1"/>
    <col min="1797" max="1797" width="14.6640625" style="156" customWidth="1"/>
    <col min="1798" max="2048" width="8.83203125" style="156"/>
    <col min="2049" max="2049" width="3.5" style="156" customWidth="1"/>
    <col min="2050" max="2050" width="4.83203125" style="156" customWidth="1"/>
    <col min="2051" max="2051" width="46.6640625" style="156" customWidth="1"/>
    <col min="2052" max="2052" width="15" style="156" customWidth="1"/>
    <col min="2053" max="2053" width="14.6640625" style="156" customWidth="1"/>
    <col min="2054" max="2304" width="8.83203125" style="156"/>
    <col min="2305" max="2305" width="3.5" style="156" customWidth="1"/>
    <col min="2306" max="2306" width="4.83203125" style="156" customWidth="1"/>
    <col min="2307" max="2307" width="46.6640625" style="156" customWidth="1"/>
    <col min="2308" max="2308" width="15" style="156" customWidth="1"/>
    <col min="2309" max="2309" width="14.6640625" style="156" customWidth="1"/>
    <col min="2310" max="2560" width="8.83203125" style="156"/>
    <col min="2561" max="2561" width="3.5" style="156" customWidth="1"/>
    <col min="2562" max="2562" width="4.83203125" style="156" customWidth="1"/>
    <col min="2563" max="2563" width="46.6640625" style="156" customWidth="1"/>
    <col min="2564" max="2564" width="15" style="156" customWidth="1"/>
    <col min="2565" max="2565" width="14.6640625" style="156" customWidth="1"/>
    <col min="2566" max="2816" width="8.83203125" style="156"/>
    <col min="2817" max="2817" width="3.5" style="156" customWidth="1"/>
    <col min="2818" max="2818" width="4.83203125" style="156" customWidth="1"/>
    <col min="2819" max="2819" width="46.6640625" style="156" customWidth="1"/>
    <col min="2820" max="2820" width="15" style="156" customWidth="1"/>
    <col min="2821" max="2821" width="14.6640625" style="156" customWidth="1"/>
    <col min="2822" max="3072" width="8.83203125" style="156"/>
    <col min="3073" max="3073" width="3.5" style="156" customWidth="1"/>
    <col min="3074" max="3074" width="4.83203125" style="156" customWidth="1"/>
    <col min="3075" max="3075" width="46.6640625" style="156" customWidth="1"/>
    <col min="3076" max="3076" width="15" style="156" customWidth="1"/>
    <col min="3077" max="3077" width="14.6640625" style="156" customWidth="1"/>
    <col min="3078" max="3328" width="8.83203125" style="156"/>
    <col min="3329" max="3329" width="3.5" style="156" customWidth="1"/>
    <col min="3330" max="3330" width="4.83203125" style="156" customWidth="1"/>
    <col min="3331" max="3331" width="46.6640625" style="156" customWidth="1"/>
    <col min="3332" max="3332" width="15" style="156" customWidth="1"/>
    <col min="3333" max="3333" width="14.6640625" style="156" customWidth="1"/>
    <col min="3334" max="3584" width="8.83203125" style="156"/>
    <col min="3585" max="3585" width="3.5" style="156" customWidth="1"/>
    <col min="3586" max="3586" width="4.83203125" style="156" customWidth="1"/>
    <col min="3587" max="3587" width="46.6640625" style="156" customWidth="1"/>
    <col min="3588" max="3588" width="15" style="156" customWidth="1"/>
    <col min="3589" max="3589" width="14.6640625" style="156" customWidth="1"/>
    <col min="3590" max="3840" width="8.83203125" style="156"/>
    <col min="3841" max="3841" width="3.5" style="156" customWidth="1"/>
    <col min="3842" max="3842" width="4.83203125" style="156" customWidth="1"/>
    <col min="3843" max="3843" width="46.6640625" style="156" customWidth="1"/>
    <col min="3844" max="3844" width="15" style="156" customWidth="1"/>
    <col min="3845" max="3845" width="14.6640625" style="156" customWidth="1"/>
    <col min="3846" max="4096" width="8.83203125" style="156"/>
    <col min="4097" max="4097" width="3.5" style="156" customWidth="1"/>
    <col min="4098" max="4098" width="4.83203125" style="156" customWidth="1"/>
    <col min="4099" max="4099" width="46.6640625" style="156" customWidth="1"/>
    <col min="4100" max="4100" width="15" style="156" customWidth="1"/>
    <col min="4101" max="4101" width="14.6640625" style="156" customWidth="1"/>
    <col min="4102" max="4352" width="8.83203125" style="156"/>
    <col min="4353" max="4353" width="3.5" style="156" customWidth="1"/>
    <col min="4354" max="4354" width="4.83203125" style="156" customWidth="1"/>
    <col min="4355" max="4355" width="46.6640625" style="156" customWidth="1"/>
    <col min="4356" max="4356" width="15" style="156" customWidth="1"/>
    <col min="4357" max="4357" width="14.6640625" style="156" customWidth="1"/>
    <col min="4358" max="4608" width="8.83203125" style="156"/>
    <col min="4609" max="4609" width="3.5" style="156" customWidth="1"/>
    <col min="4610" max="4610" width="4.83203125" style="156" customWidth="1"/>
    <col min="4611" max="4611" width="46.6640625" style="156" customWidth="1"/>
    <col min="4612" max="4612" width="15" style="156" customWidth="1"/>
    <col min="4613" max="4613" width="14.6640625" style="156" customWidth="1"/>
    <col min="4614" max="4864" width="8.83203125" style="156"/>
    <col min="4865" max="4865" width="3.5" style="156" customWidth="1"/>
    <col min="4866" max="4866" width="4.83203125" style="156" customWidth="1"/>
    <col min="4867" max="4867" width="46.6640625" style="156" customWidth="1"/>
    <col min="4868" max="4868" width="15" style="156" customWidth="1"/>
    <col min="4869" max="4869" width="14.6640625" style="156" customWidth="1"/>
    <col min="4870" max="5120" width="8.83203125" style="156"/>
    <col min="5121" max="5121" width="3.5" style="156" customWidth="1"/>
    <col min="5122" max="5122" width="4.83203125" style="156" customWidth="1"/>
    <col min="5123" max="5123" width="46.6640625" style="156" customWidth="1"/>
    <col min="5124" max="5124" width="15" style="156" customWidth="1"/>
    <col min="5125" max="5125" width="14.6640625" style="156" customWidth="1"/>
    <col min="5126" max="5376" width="8.83203125" style="156"/>
    <col min="5377" max="5377" width="3.5" style="156" customWidth="1"/>
    <col min="5378" max="5378" width="4.83203125" style="156" customWidth="1"/>
    <col min="5379" max="5379" width="46.6640625" style="156" customWidth="1"/>
    <col min="5380" max="5380" width="15" style="156" customWidth="1"/>
    <col min="5381" max="5381" width="14.6640625" style="156" customWidth="1"/>
    <col min="5382" max="5632" width="8.83203125" style="156"/>
    <col min="5633" max="5633" width="3.5" style="156" customWidth="1"/>
    <col min="5634" max="5634" width="4.83203125" style="156" customWidth="1"/>
    <col min="5635" max="5635" width="46.6640625" style="156" customWidth="1"/>
    <col min="5636" max="5636" width="15" style="156" customWidth="1"/>
    <col min="5637" max="5637" width="14.6640625" style="156" customWidth="1"/>
    <col min="5638" max="5888" width="8.83203125" style="156"/>
    <col min="5889" max="5889" width="3.5" style="156" customWidth="1"/>
    <col min="5890" max="5890" width="4.83203125" style="156" customWidth="1"/>
    <col min="5891" max="5891" width="46.6640625" style="156" customWidth="1"/>
    <col min="5892" max="5892" width="15" style="156" customWidth="1"/>
    <col min="5893" max="5893" width="14.6640625" style="156" customWidth="1"/>
    <col min="5894" max="6144" width="8.83203125" style="156"/>
    <col min="6145" max="6145" width="3.5" style="156" customWidth="1"/>
    <col min="6146" max="6146" width="4.83203125" style="156" customWidth="1"/>
    <col min="6147" max="6147" width="46.6640625" style="156" customWidth="1"/>
    <col min="6148" max="6148" width="15" style="156" customWidth="1"/>
    <col min="6149" max="6149" width="14.6640625" style="156" customWidth="1"/>
    <col min="6150" max="6400" width="8.83203125" style="156"/>
    <col min="6401" max="6401" width="3.5" style="156" customWidth="1"/>
    <col min="6402" max="6402" width="4.83203125" style="156" customWidth="1"/>
    <col min="6403" max="6403" width="46.6640625" style="156" customWidth="1"/>
    <col min="6404" max="6404" width="15" style="156" customWidth="1"/>
    <col min="6405" max="6405" width="14.6640625" style="156" customWidth="1"/>
    <col min="6406" max="6656" width="8.83203125" style="156"/>
    <col min="6657" max="6657" width="3.5" style="156" customWidth="1"/>
    <col min="6658" max="6658" width="4.83203125" style="156" customWidth="1"/>
    <col min="6659" max="6659" width="46.6640625" style="156" customWidth="1"/>
    <col min="6660" max="6660" width="15" style="156" customWidth="1"/>
    <col min="6661" max="6661" width="14.6640625" style="156" customWidth="1"/>
    <col min="6662" max="6912" width="8.83203125" style="156"/>
    <col min="6913" max="6913" width="3.5" style="156" customWidth="1"/>
    <col min="6914" max="6914" width="4.83203125" style="156" customWidth="1"/>
    <col min="6915" max="6915" width="46.6640625" style="156" customWidth="1"/>
    <col min="6916" max="6916" width="15" style="156" customWidth="1"/>
    <col min="6917" max="6917" width="14.6640625" style="156" customWidth="1"/>
    <col min="6918" max="7168" width="8.83203125" style="156"/>
    <col min="7169" max="7169" width="3.5" style="156" customWidth="1"/>
    <col min="7170" max="7170" width="4.83203125" style="156" customWidth="1"/>
    <col min="7171" max="7171" width="46.6640625" style="156" customWidth="1"/>
    <col min="7172" max="7172" width="15" style="156" customWidth="1"/>
    <col min="7173" max="7173" width="14.6640625" style="156" customWidth="1"/>
    <col min="7174" max="7424" width="8.83203125" style="156"/>
    <col min="7425" max="7425" width="3.5" style="156" customWidth="1"/>
    <col min="7426" max="7426" width="4.83203125" style="156" customWidth="1"/>
    <col min="7427" max="7427" width="46.6640625" style="156" customWidth="1"/>
    <col min="7428" max="7428" width="15" style="156" customWidth="1"/>
    <col min="7429" max="7429" width="14.6640625" style="156" customWidth="1"/>
    <col min="7430" max="7680" width="8.83203125" style="156"/>
    <col min="7681" max="7681" width="3.5" style="156" customWidth="1"/>
    <col min="7682" max="7682" width="4.83203125" style="156" customWidth="1"/>
    <col min="7683" max="7683" width="46.6640625" style="156" customWidth="1"/>
    <col min="7684" max="7684" width="15" style="156" customWidth="1"/>
    <col min="7685" max="7685" width="14.6640625" style="156" customWidth="1"/>
    <col min="7686" max="7936" width="8.83203125" style="156"/>
    <col min="7937" max="7937" width="3.5" style="156" customWidth="1"/>
    <col min="7938" max="7938" width="4.83203125" style="156" customWidth="1"/>
    <col min="7939" max="7939" width="46.6640625" style="156" customWidth="1"/>
    <col min="7940" max="7940" width="15" style="156" customWidth="1"/>
    <col min="7941" max="7941" width="14.6640625" style="156" customWidth="1"/>
    <col min="7942" max="8192" width="8.83203125" style="156"/>
    <col min="8193" max="8193" width="3.5" style="156" customWidth="1"/>
    <col min="8194" max="8194" width="4.83203125" style="156" customWidth="1"/>
    <col min="8195" max="8195" width="46.6640625" style="156" customWidth="1"/>
    <col min="8196" max="8196" width="15" style="156" customWidth="1"/>
    <col min="8197" max="8197" width="14.6640625" style="156" customWidth="1"/>
    <col min="8198" max="8448" width="8.83203125" style="156"/>
    <col min="8449" max="8449" width="3.5" style="156" customWidth="1"/>
    <col min="8450" max="8450" width="4.83203125" style="156" customWidth="1"/>
    <col min="8451" max="8451" width="46.6640625" style="156" customWidth="1"/>
    <col min="8452" max="8452" width="15" style="156" customWidth="1"/>
    <col min="8453" max="8453" width="14.6640625" style="156" customWidth="1"/>
    <col min="8454" max="8704" width="8.83203125" style="156"/>
    <col min="8705" max="8705" width="3.5" style="156" customWidth="1"/>
    <col min="8706" max="8706" width="4.83203125" style="156" customWidth="1"/>
    <col min="8707" max="8707" width="46.6640625" style="156" customWidth="1"/>
    <col min="8708" max="8708" width="15" style="156" customWidth="1"/>
    <col min="8709" max="8709" width="14.6640625" style="156" customWidth="1"/>
    <col min="8710" max="8960" width="8.83203125" style="156"/>
    <col min="8961" max="8961" width="3.5" style="156" customWidth="1"/>
    <col min="8962" max="8962" width="4.83203125" style="156" customWidth="1"/>
    <col min="8963" max="8963" width="46.6640625" style="156" customWidth="1"/>
    <col min="8964" max="8964" width="15" style="156" customWidth="1"/>
    <col min="8965" max="8965" width="14.6640625" style="156" customWidth="1"/>
    <col min="8966" max="9216" width="8.83203125" style="156"/>
    <col min="9217" max="9217" width="3.5" style="156" customWidth="1"/>
    <col min="9218" max="9218" width="4.83203125" style="156" customWidth="1"/>
    <col min="9219" max="9219" width="46.6640625" style="156" customWidth="1"/>
    <col min="9220" max="9220" width="15" style="156" customWidth="1"/>
    <col min="9221" max="9221" width="14.6640625" style="156" customWidth="1"/>
    <col min="9222" max="9472" width="8.83203125" style="156"/>
    <col min="9473" max="9473" width="3.5" style="156" customWidth="1"/>
    <col min="9474" max="9474" width="4.83203125" style="156" customWidth="1"/>
    <col min="9475" max="9475" width="46.6640625" style="156" customWidth="1"/>
    <col min="9476" max="9476" width="15" style="156" customWidth="1"/>
    <col min="9477" max="9477" width="14.6640625" style="156" customWidth="1"/>
    <col min="9478" max="9728" width="8.83203125" style="156"/>
    <col min="9729" max="9729" width="3.5" style="156" customWidth="1"/>
    <col min="9730" max="9730" width="4.83203125" style="156" customWidth="1"/>
    <col min="9731" max="9731" width="46.6640625" style="156" customWidth="1"/>
    <col min="9732" max="9732" width="15" style="156" customWidth="1"/>
    <col min="9733" max="9733" width="14.6640625" style="156" customWidth="1"/>
    <col min="9734" max="9984" width="8.83203125" style="156"/>
    <col min="9985" max="9985" width="3.5" style="156" customWidth="1"/>
    <col min="9986" max="9986" width="4.83203125" style="156" customWidth="1"/>
    <col min="9987" max="9987" width="46.6640625" style="156" customWidth="1"/>
    <col min="9988" max="9988" width="15" style="156" customWidth="1"/>
    <col min="9989" max="9989" width="14.6640625" style="156" customWidth="1"/>
    <col min="9990" max="10240" width="8.83203125" style="156"/>
    <col min="10241" max="10241" width="3.5" style="156" customWidth="1"/>
    <col min="10242" max="10242" width="4.83203125" style="156" customWidth="1"/>
    <col min="10243" max="10243" width="46.6640625" style="156" customWidth="1"/>
    <col min="10244" max="10244" width="15" style="156" customWidth="1"/>
    <col min="10245" max="10245" width="14.6640625" style="156" customWidth="1"/>
    <col min="10246" max="10496" width="8.83203125" style="156"/>
    <col min="10497" max="10497" width="3.5" style="156" customWidth="1"/>
    <col min="10498" max="10498" width="4.83203125" style="156" customWidth="1"/>
    <col min="10499" max="10499" width="46.6640625" style="156" customWidth="1"/>
    <col min="10500" max="10500" width="15" style="156" customWidth="1"/>
    <col min="10501" max="10501" width="14.6640625" style="156" customWidth="1"/>
    <col min="10502" max="10752" width="8.83203125" style="156"/>
    <col min="10753" max="10753" width="3.5" style="156" customWidth="1"/>
    <col min="10754" max="10754" width="4.83203125" style="156" customWidth="1"/>
    <col min="10755" max="10755" width="46.6640625" style="156" customWidth="1"/>
    <col min="10756" max="10756" width="15" style="156" customWidth="1"/>
    <col min="10757" max="10757" width="14.6640625" style="156" customWidth="1"/>
    <col min="10758" max="11008" width="8.83203125" style="156"/>
    <col min="11009" max="11009" width="3.5" style="156" customWidth="1"/>
    <col min="11010" max="11010" width="4.83203125" style="156" customWidth="1"/>
    <col min="11011" max="11011" width="46.6640625" style="156" customWidth="1"/>
    <col min="11012" max="11012" width="15" style="156" customWidth="1"/>
    <col min="11013" max="11013" width="14.6640625" style="156" customWidth="1"/>
    <col min="11014" max="11264" width="8.83203125" style="156"/>
    <col min="11265" max="11265" width="3.5" style="156" customWidth="1"/>
    <col min="11266" max="11266" width="4.83203125" style="156" customWidth="1"/>
    <col min="11267" max="11267" width="46.6640625" style="156" customWidth="1"/>
    <col min="11268" max="11268" width="15" style="156" customWidth="1"/>
    <col min="11269" max="11269" width="14.6640625" style="156" customWidth="1"/>
    <col min="11270" max="11520" width="8.83203125" style="156"/>
    <col min="11521" max="11521" width="3.5" style="156" customWidth="1"/>
    <col min="11522" max="11522" width="4.83203125" style="156" customWidth="1"/>
    <col min="11523" max="11523" width="46.6640625" style="156" customWidth="1"/>
    <col min="11524" max="11524" width="15" style="156" customWidth="1"/>
    <col min="11525" max="11525" width="14.6640625" style="156" customWidth="1"/>
    <col min="11526" max="11776" width="8.83203125" style="156"/>
    <col min="11777" max="11777" width="3.5" style="156" customWidth="1"/>
    <col min="11778" max="11778" width="4.83203125" style="156" customWidth="1"/>
    <col min="11779" max="11779" width="46.6640625" style="156" customWidth="1"/>
    <col min="11780" max="11780" width="15" style="156" customWidth="1"/>
    <col min="11781" max="11781" width="14.6640625" style="156" customWidth="1"/>
    <col min="11782" max="12032" width="8.83203125" style="156"/>
    <col min="12033" max="12033" width="3.5" style="156" customWidth="1"/>
    <col min="12034" max="12034" width="4.83203125" style="156" customWidth="1"/>
    <col min="12035" max="12035" width="46.6640625" style="156" customWidth="1"/>
    <col min="12036" max="12036" width="15" style="156" customWidth="1"/>
    <col min="12037" max="12037" width="14.6640625" style="156" customWidth="1"/>
    <col min="12038" max="12288" width="8.83203125" style="156"/>
    <col min="12289" max="12289" width="3.5" style="156" customWidth="1"/>
    <col min="12290" max="12290" width="4.83203125" style="156" customWidth="1"/>
    <col min="12291" max="12291" width="46.6640625" style="156" customWidth="1"/>
    <col min="12292" max="12292" width="15" style="156" customWidth="1"/>
    <col min="12293" max="12293" width="14.6640625" style="156" customWidth="1"/>
    <col min="12294" max="12544" width="8.83203125" style="156"/>
    <col min="12545" max="12545" width="3.5" style="156" customWidth="1"/>
    <col min="12546" max="12546" width="4.83203125" style="156" customWidth="1"/>
    <col min="12547" max="12547" width="46.6640625" style="156" customWidth="1"/>
    <col min="12548" max="12548" width="15" style="156" customWidth="1"/>
    <col min="12549" max="12549" width="14.6640625" style="156" customWidth="1"/>
    <col min="12550" max="12800" width="8.83203125" style="156"/>
    <col min="12801" max="12801" width="3.5" style="156" customWidth="1"/>
    <col min="12802" max="12802" width="4.83203125" style="156" customWidth="1"/>
    <col min="12803" max="12803" width="46.6640625" style="156" customWidth="1"/>
    <col min="12804" max="12804" width="15" style="156" customWidth="1"/>
    <col min="12805" max="12805" width="14.6640625" style="156" customWidth="1"/>
    <col min="12806" max="13056" width="8.83203125" style="156"/>
    <col min="13057" max="13057" width="3.5" style="156" customWidth="1"/>
    <col min="13058" max="13058" width="4.83203125" style="156" customWidth="1"/>
    <col min="13059" max="13059" width="46.6640625" style="156" customWidth="1"/>
    <col min="13060" max="13060" width="15" style="156" customWidth="1"/>
    <col min="13061" max="13061" width="14.6640625" style="156" customWidth="1"/>
    <col min="13062" max="13312" width="8.83203125" style="156"/>
    <col min="13313" max="13313" width="3.5" style="156" customWidth="1"/>
    <col min="13314" max="13314" width="4.83203125" style="156" customWidth="1"/>
    <col min="13315" max="13315" width="46.6640625" style="156" customWidth="1"/>
    <col min="13316" max="13316" width="15" style="156" customWidth="1"/>
    <col min="13317" max="13317" width="14.6640625" style="156" customWidth="1"/>
    <col min="13318" max="13568" width="8.83203125" style="156"/>
    <col min="13569" max="13569" width="3.5" style="156" customWidth="1"/>
    <col min="13570" max="13570" width="4.83203125" style="156" customWidth="1"/>
    <col min="13571" max="13571" width="46.6640625" style="156" customWidth="1"/>
    <col min="13572" max="13572" width="15" style="156" customWidth="1"/>
    <col min="13573" max="13573" width="14.6640625" style="156" customWidth="1"/>
    <col min="13574" max="13824" width="8.83203125" style="156"/>
    <col min="13825" max="13825" width="3.5" style="156" customWidth="1"/>
    <col min="13826" max="13826" width="4.83203125" style="156" customWidth="1"/>
    <col min="13827" max="13827" width="46.6640625" style="156" customWidth="1"/>
    <col min="13828" max="13828" width="15" style="156" customWidth="1"/>
    <col min="13829" max="13829" width="14.6640625" style="156" customWidth="1"/>
    <col min="13830" max="14080" width="8.83203125" style="156"/>
    <col min="14081" max="14081" width="3.5" style="156" customWidth="1"/>
    <col min="14082" max="14082" width="4.83203125" style="156" customWidth="1"/>
    <col min="14083" max="14083" width="46.6640625" style="156" customWidth="1"/>
    <col min="14084" max="14084" width="15" style="156" customWidth="1"/>
    <col min="14085" max="14085" width="14.6640625" style="156" customWidth="1"/>
    <col min="14086" max="14336" width="8.83203125" style="156"/>
    <col min="14337" max="14337" width="3.5" style="156" customWidth="1"/>
    <col min="14338" max="14338" width="4.83203125" style="156" customWidth="1"/>
    <col min="14339" max="14339" width="46.6640625" style="156" customWidth="1"/>
    <col min="14340" max="14340" width="15" style="156" customWidth="1"/>
    <col min="14341" max="14341" width="14.6640625" style="156" customWidth="1"/>
    <col min="14342" max="14592" width="8.83203125" style="156"/>
    <col min="14593" max="14593" width="3.5" style="156" customWidth="1"/>
    <col min="14594" max="14594" width="4.83203125" style="156" customWidth="1"/>
    <col min="14595" max="14595" width="46.6640625" style="156" customWidth="1"/>
    <col min="14596" max="14596" width="15" style="156" customWidth="1"/>
    <col min="14597" max="14597" width="14.6640625" style="156" customWidth="1"/>
    <col min="14598" max="14848" width="8.83203125" style="156"/>
    <col min="14849" max="14849" width="3.5" style="156" customWidth="1"/>
    <col min="14850" max="14850" width="4.83203125" style="156" customWidth="1"/>
    <col min="14851" max="14851" width="46.6640625" style="156" customWidth="1"/>
    <col min="14852" max="14852" width="15" style="156" customWidth="1"/>
    <col min="14853" max="14853" width="14.6640625" style="156" customWidth="1"/>
    <col min="14854" max="15104" width="8.83203125" style="156"/>
    <col min="15105" max="15105" width="3.5" style="156" customWidth="1"/>
    <col min="15106" max="15106" width="4.83203125" style="156" customWidth="1"/>
    <col min="15107" max="15107" width="46.6640625" style="156" customWidth="1"/>
    <col min="15108" max="15108" width="15" style="156" customWidth="1"/>
    <col min="15109" max="15109" width="14.6640625" style="156" customWidth="1"/>
    <col min="15110" max="15360" width="8.83203125" style="156"/>
    <col min="15361" max="15361" width="3.5" style="156" customWidth="1"/>
    <col min="15362" max="15362" width="4.83203125" style="156" customWidth="1"/>
    <col min="15363" max="15363" width="46.6640625" style="156" customWidth="1"/>
    <col min="15364" max="15364" width="15" style="156" customWidth="1"/>
    <col min="15365" max="15365" width="14.6640625" style="156" customWidth="1"/>
    <col min="15366" max="15616" width="8.83203125" style="156"/>
    <col min="15617" max="15617" width="3.5" style="156" customWidth="1"/>
    <col min="15618" max="15618" width="4.83203125" style="156" customWidth="1"/>
    <col min="15619" max="15619" width="46.6640625" style="156" customWidth="1"/>
    <col min="15620" max="15620" width="15" style="156" customWidth="1"/>
    <col min="15621" max="15621" width="14.6640625" style="156" customWidth="1"/>
    <col min="15622" max="15872" width="8.83203125" style="156"/>
    <col min="15873" max="15873" width="3.5" style="156" customWidth="1"/>
    <col min="15874" max="15874" width="4.83203125" style="156" customWidth="1"/>
    <col min="15875" max="15875" width="46.6640625" style="156" customWidth="1"/>
    <col min="15876" max="15876" width="15" style="156" customWidth="1"/>
    <col min="15877" max="15877" width="14.6640625" style="156" customWidth="1"/>
    <col min="15878" max="16128" width="8.83203125" style="156"/>
    <col min="16129" max="16129" width="3.5" style="156" customWidth="1"/>
    <col min="16130" max="16130" width="4.83203125" style="156" customWidth="1"/>
    <col min="16131" max="16131" width="46.6640625" style="156" customWidth="1"/>
    <col min="16132" max="16132" width="15" style="156" customWidth="1"/>
    <col min="16133" max="16133" width="14.6640625" style="156" customWidth="1"/>
    <col min="16134" max="16384" width="8.83203125" style="156"/>
  </cols>
  <sheetData>
    <row r="1" spans="1:5" ht="13" thickBot="1">
      <c r="B1" s="153"/>
      <c r="C1" s="154"/>
      <c r="D1" s="155"/>
      <c r="E1" s="155"/>
    </row>
    <row r="2" spans="1:5" s="169" customFormat="1" ht="27" customHeight="1" thickTop="1" thickBot="1">
      <c r="A2" s="165"/>
      <c r="B2" s="293" t="s">
        <v>417</v>
      </c>
      <c r="C2" s="293"/>
      <c r="D2" s="293"/>
      <c r="E2" s="293"/>
    </row>
    <row r="3" spans="1:5" s="169" customFormat="1" ht="24" customHeight="1" thickTop="1" thickBot="1">
      <c r="A3" s="165"/>
      <c r="B3" s="295" t="s">
        <v>221</v>
      </c>
      <c r="C3" s="295"/>
      <c r="D3" s="295"/>
      <c r="E3" s="295"/>
    </row>
    <row r="4" spans="1:5" s="169" customFormat="1" ht="25.5" customHeight="1" thickTop="1" thickBot="1">
      <c r="A4" s="165"/>
      <c r="B4" s="296" t="s">
        <v>222</v>
      </c>
      <c r="C4" s="296"/>
      <c r="D4" s="296"/>
      <c r="E4" s="296"/>
    </row>
    <row r="5" spans="1:5" s="169" customFormat="1" ht="23.25" customHeight="1" thickTop="1" thickBot="1">
      <c r="A5" s="165"/>
      <c r="B5" s="297" t="s">
        <v>431</v>
      </c>
      <c r="C5" s="297"/>
      <c r="D5" s="297"/>
      <c r="E5" s="297"/>
    </row>
    <row r="6" spans="1:5" ht="13" thickTop="1"/>
    <row r="9" spans="1:5" s="169" customFormat="1" ht="15" customHeight="1">
      <c r="A9" s="165"/>
      <c r="B9" s="166" t="s">
        <v>181</v>
      </c>
      <c r="C9" s="167" t="s">
        <v>182</v>
      </c>
      <c r="D9" s="168" t="s">
        <v>183</v>
      </c>
      <c r="E9" s="168" t="s">
        <v>184</v>
      </c>
    </row>
    <row r="10" spans="1:5" s="169" customFormat="1" ht="18" customHeight="1">
      <c r="A10" s="165"/>
      <c r="B10" s="170">
        <v>1</v>
      </c>
      <c r="C10" s="171" t="s">
        <v>185</v>
      </c>
      <c r="D10" s="172">
        <f>'2. Építészet'!H11</f>
        <v>0</v>
      </c>
      <c r="E10" s="172">
        <f>'2. Építészet'!I11</f>
        <v>0</v>
      </c>
    </row>
    <row r="11" spans="1:5" s="169" customFormat="1" ht="18" customHeight="1">
      <c r="A11" s="165"/>
      <c r="B11" s="170">
        <v>2</v>
      </c>
      <c r="C11" s="171" t="s">
        <v>186</v>
      </c>
      <c r="D11" s="172">
        <f>'2. Építészet'!H16</f>
        <v>0</v>
      </c>
      <c r="E11" s="172">
        <f>'2. Építészet'!I16</f>
        <v>0</v>
      </c>
    </row>
    <row r="12" spans="1:5" s="169" customFormat="1" ht="18" customHeight="1">
      <c r="A12" s="165"/>
      <c r="B12" s="170">
        <v>3</v>
      </c>
      <c r="C12" s="171" t="s">
        <v>303</v>
      </c>
      <c r="D12" s="172">
        <f>'2. Építészet'!H28</f>
        <v>0</v>
      </c>
      <c r="E12" s="172">
        <f>'2. Építészet'!I28</f>
        <v>0</v>
      </c>
    </row>
    <row r="13" spans="1:5" s="169" customFormat="1" ht="18" customHeight="1">
      <c r="A13" s="165"/>
      <c r="B13" s="170">
        <v>4</v>
      </c>
      <c r="C13" s="171" t="s">
        <v>212</v>
      </c>
      <c r="D13" s="172">
        <f>'2. Építészet'!H35</f>
        <v>0</v>
      </c>
      <c r="E13" s="172">
        <f>'2. Építészet'!I35</f>
        <v>0</v>
      </c>
    </row>
    <row r="14" spans="1:5" s="169" customFormat="1" ht="18" customHeight="1">
      <c r="A14" s="165"/>
      <c r="B14" s="170">
        <v>5</v>
      </c>
      <c r="C14" s="171" t="s">
        <v>213</v>
      </c>
      <c r="D14" s="172">
        <f>'2. Építészet'!H44</f>
        <v>0</v>
      </c>
      <c r="E14" s="172">
        <f>'2. Építészet'!I44</f>
        <v>0</v>
      </c>
    </row>
    <row r="15" spans="1:5" s="169" customFormat="1" ht="18" customHeight="1">
      <c r="A15" s="165"/>
      <c r="B15" s="170">
        <v>6</v>
      </c>
      <c r="C15" s="171" t="s">
        <v>188</v>
      </c>
      <c r="D15" s="172">
        <f>'2. Építészet'!H50</f>
        <v>0</v>
      </c>
      <c r="E15" s="172">
        <f>'2. Építészet'!I50</f>
        <v>0</v>
      </c>
    </row>
    <row r="16" spans="1:5" s="169" customFormat="1" ht="18" customHeight="1">
      <c r="A16" s="165"/>
      <c r="B16" s="170">
        <v>7</v>
      </c>
      <c r="C16" s="171" t="s">
        <v>214</v>
      </c>
      <c r="D16" s="172">
        <f>'2. Építészet'!H61</f>
        <v>0</v>
      </c>
      <c r="E16" s="172">
        <f>'2. Építészet'!I61</f>
        <v>0</v>
      </c>
    </row>
    <row r="17" spans="1:5" s="169" customFormat="1" ht="18" customHeight="1">
      <c r="A17" s="165"/>
      <c r="B17" s="170">
        <v>8</v>
      </c>
      <c r="C17" s="171" t="s">
        <v>215</v>
      </c>
      <c r="D17" s="172">
        <f>'2. Építészet'!H67</f>
        <v>0</v>
      </c>
      <c r="E17" s="172">
        <f>'2. Építészet'!I67</f>
        <v>0</v>
      </c>
    </row>
    <row r="18" spans="1:5" s="169" customFormat="1" ht="18" customHeight="1">
      <c r="A18" s="165"/>
      <c r="B18" s="170">
        <v>9</v>
      </c>
      <c r="C18" s="171" t="s">
        <v>216</v>
      </c>
      <c r="D18" s="172">
        <f>'2. Építészet'!H83</f>
        <v>0</v>
      </c>
      <c r="E18" s="172">
        <f>'2. Építészet'!I83</f>
        <v>0</v>
      </c>
    </row>
    <row r="19" spans="1:5" s="169" customFormat="1" ht="18" customHeight="1">
      <c r="A19" s="165"/>
      <c r="B19" s="170">
        <v>10</v>
      </c>
      <c r="C19" s="171" t="s">
        <v>189</v>
      </c>
      <c r="D19" s="172">
        <f>'2. Építészet'!H94</f>
        <v>0</v>
      </c>
      <c r="E19" s="172">
        <f>'2. Építészet'!I94</f>
        <v>0</v>
      </c>
    </row>
    <row r="20" spans="1:5" s="169" customFormat="1" ht="18" customHeight="1">
      <c r="A20" s="165"/>
      <c r="B20" s="170">
        <v>11</v>
      </c>
      <c r="C20" s="171" t="s">
        <v>218</v>
      </c>
      <c r="D20" s="172">
        <f>'2. Építészet'!H102</f>
        <v>0</v>
      </c>
      <c r="E20" s="172">
        <f>'2. Építészet'!I102</f>
        <v>0</v>
      </c>
    </row>
    <row r="21" spans="1:5" s="169" customFormat="1" ht="18" customHeight="1">
      <c r="A21" s="165"/>
      <c r="B21" s="170">
        <v>12</v>
      </c>
      <c r="C21" s="171" t="s">
        <v>217</v>
      </c>
      <c r="D21" s="172">
        <f>'2. Építészet'!H123</f>
        <v>0</v>
      </c>
      <c r="E21" s="172">
        <f>'2. Építészet'!I123</f>
        <v>0</v>
      </c>
    </row>
    <row r="22" spans="1:5" s="169" customFormat="1" ht="18" customHeight="1">
      <c r="A22" s="165"/>
      <c r="B22" s="170">
        <v>13</v>
      </c>
      <c r="C22" s="171" t="s">
        <v>219</v>
      </c>
      <c r="D22" s="172">
        <f>'2. Építészet'!H138</f>
        <v>0</v>
      </c>
      <c r="E22" s="172">
        <f>'2. Építészet'!I138</f>
        <v>0</v>
      </c>
    </row>
    <row r="23" spans="1:5" s="169" customFormat="1" ht="18" customHeight="1">
      <c r="A23" s="165"/>
      <c r="B23" s="170">
        <v>14</v>
      </c>
      <c r="C23" s="171" t="s">
        <v>190</v>
      </c>
      <c r="D23" s="172">
        <f>'2. Építészet'!H161</f>
        <v>0</v>
      </c>
      <c r="E23" s="172">
        <f>'2. Építészet'!I161</f>
        <v>0</v>
      </c>
    </row>
    <row r="24" spans="1:5" s="169" customFormat="1" ht="18" customHeight="1">
      <c r="A24" s="165"/>
      <c r="B24" s="170">
        <v>15</v>
      </c>
      <c r="C24" s="171" t="s">
        <v>191</v>
      </c>
      <c r="D24" s="172">
        <f>'2. Építészet'!H175</f>
        <v>0</v>
      </c>
      <c r="E24" s="172">
        <f>'2. Építészet'!I175</f>
        <v>0</v>
      </c>
    </row>
    <row r="25" spans="1:5" s="169" customFormat="1" ht="18" customHeight="1">
      <c r="A25" s="165"/>
      <c r="B25" s="170">
        <v>16</v>
      </c>
      <c r="C25" s="171" t="s">
        <v>192</v>
      </c>
      <c r="D25" s="172">
        <f>'2. Építészet'!H192</f>
        <v>0</v>
      </c>
      <c r="E25" s="172">
        <f>'2. Építészet'!I192</f>
        <v>0</v>
      </c>
    </row>
    <row r="26" spans="1:5" s="169" customFormat="1" ht="18" customHeight="1">
      <c r="A26" s="165"/>
      <c r="B26" s="170">
        <v>17</v>
      </c>
      <c r="C26" s="171" t="s">
        <v>193</v>
      </c>
      <c r="D26" s="172">
        <f>'2. Építészet'!H204</f>
        <v>0</v>
      </c>
      <c r="E26" s="172">
        <f>'2. Építészet'!I204</f>
        <v>0</v>
      </c>
    </row>
    <row r="27" spans="1:5" s="169" customFormat="1" ht="18" customHeight="1">
      <c r="A27" s="165"/>
      <c r="B27" s="170">
        <v>18</v>
      </c>
      <c r="C27" s="171" t="s">
        <v>194</v>
      </c>
      <c r="D27" s="172">
        <f>'2. Építészet'!H211</f>
        <v>0</v>
      </c>
      <c r="E27" s="172">
        <f>'2. Építészet'!I211</f>
        <v>0</v>
      </c>
    </row>
    <row r="28" spans="1:5" s="169" customFormat="1" ht="18" customHeight="1">
      <c r="A28" s="165"/>
      <c r="B28" s="170">
        <v>19</v>
      </c>
      <c r="C28" s="171" t="s">
        <v>195</v>
      </c>
      <c r="D28" s="172">
        <f>'2. Építészet'!H234</f>
        <v>0</v>
      </c>
      <c r="E28" s="172">
        <f>'2. Építészet'!I234</f>
        <v>0</v>
      </c>
    </row>
    <row r="29" spans="1:5" s="169" customFormat="1" ht="18" customHeight="1">
      <c r="A29" s="165"/>
      <c r="B29" s="170">
        <v>20</v>
      </c>
      <c r="C29" s="171" t="s">
        <v>235</v>
      </c>
      <c r="D29" s="172" t="e">
        <f>'2. Építészet'!#REF!</f>
        <v>#REF!</v>
      </c>
      <c r="E29" s="172" t="e">
        <f>'2. Építészet'!#REF!</f>
        <v>#REF!</v>
      </c>
    </row>
    <row r="30" spans="1:5" s="169" customFormat="1" ht="18" customHeight="1">
      <c r="A30" s="165"/>
      <c r="B30" s="170">
        <v>21</v>
      </c>
      <c r="C30" s="171" t="s">
        <v>234</v>
      </c>
      <c r="D30" s="172" t="e">
        <f>'2. Építészet'!#REF!</f>
        <v>#REF!</v>
      </c>
      <c r="E30" s="172" t="e">
        <f>'2. Építészet'!#REF!</f>
        <v>#REF!</v>
      </c>
    </row>
    <row r="31" spans="1:5" s="169" customFormat="1" ht="18" customHeight="1">
      <c r="A31" s="165"/>
      <c r="B31" s="170">
        <v>22</v>
      </c>
      <c r="C31" s="173" t="s">
        <v>315</v>
      </c>
      <c r="D31" s="172">
        <f>'2. Építészet'!H239</f>
        <v>0</v>
      </c>
      <c r="E31" s="172">
        <f>'2. Építészet'!I239</f>
        <v>0</v>
      </c>
    </row>
    <row r="32" spans="1:5" s="169" customFormat="1" ht="18" customHeight="1">
      <c r="A32" s="165"/>
      <c r="B32" s="170">
        <v>23</v>
      </c>
      <c r="C32" s="227" t="s">
        <v>374</v>
      </c>
      <c r="D32" s="206">
        <f>'2. Építészet'!H256</f>
        <v>0</v>
      </c>
      <c r="E32" s="206">
        <f>'2. Építészet'!I256</f>
        <v>0</v>
      </c>
    </row>
    <row r="33" spans="1:5" s="179" customFormat="1" ht="18" customHeight="1">
      <c r="A33" s="174"/>
      <c r="B33" s="175"/>
      <c r="C33" s="176" t="s">
        <v>196</v>
      </c>
      <c r="D33" s="177" t="e">
        <f>SUM(D10:D32)</f>
        <v>#REF!</v>
      </c>
      <c r="E33" s="178" t="e">
        <f>SUM(E10:E32)</f>
        <v>#REF!</v>
      </c>
    </row>
    <row r="34" spans="1:5" s="179" customFormat="1" ht="18" customHeight="1">
      <c r="A34" s="174"/>
      <c r="B34" s="175"/>
      <c r="C34" s="176" t="s">
        <v>197</v>
      </c>
      <c r="D34" s="218" t="e">
        <f>D33+E33</f>
        <v>#REF!</v>
      </c>
      <c r="E34" s="180" t="s">
        <v>198</v>
      </c>
    </row>
    <row r="35" spans="1:5" s="169" customFormat="1" ht="18" customHeight="1">
      <c r="A35" s="165"/>
      <c r="B35" s="181"/>
      <c r="C35" s="182" t="s">
        <v>199</v>
      </c>
      <c r="D35" s="183" t="e">
        <f>D34*0.27</f>
        <v>#REF!</v>
      </c>
      <c r="E35" s="180" t="s">
        <v>198</v>
      </c>
    </row>
    <row r="36" spans="1:5" s="169" customFormat="1" ht="18" customHeight="1">
      <c r="A36" s="165"/>
      <c r="B36" s="181"/>
      <c r="C36" s="176" t="s">
        <v>200</v>
      </c>
      <c r="D36" s="218" t="e">
        <f>SUM(D34:D35)</f>
        <v>#REF!</v>
      </c>
      <c r="E36" s="180" t="s">
        <v>198</v>
      </c>
    </row>
    <row r="37" spans="1:5" s="169" customFormat="1" ht="15" customHeight="1">
      <c r="A37" s="165"/>
      <c r="B37" s="184"/>
      <c r="C37" s="165"/>
      <c r="D37" s="185"/>
      <c r="E37" s="185"/>
    </row>
  </sheetData>
  <mergeCells count="4">
    <mergeCell ref="B2:E2"/>
    <mergeCell ref="B3:E3"/>
    <mergeCell ref="B4:E4"/>
    <mergeCell ref="B5:E5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6"/>
  <sheetViews>
    <sheetView zoomScale="125" zoomScaleNormal="125" zoomScalePageLayoutView="125" workbookViewId="0">
      <selection activeCell="A236" sqref="A236:XFD237"/>
    </sheetView>
  </sheetViews>
  <sheetFormatPr baseColWidth="10" defaultColWidth="8.83203125" defaultRowHeight="14" x14ac:dyDescent="0"/>
  <cols>
    <col min="1" max="1" width="4.6640625" style="1" customWidth="1"/>
    <col min="2" max="2" width="10.6640625" style="2" customWidth="1"/>
    <col min="3" max="3" width="33.1640625" style="2" customWidth="1"/>
    <col min="4" max="4" width="6.6640625" style="56" customWidth="1"/>
    <col min="5" max="5" width="5.5" style="3" customWidth="1"/>
    <col min="6" max="6" width="9.1640625" style="4" customWidth="1"/>
    <col min="7" max="7" width="8.1640625" style="4" customWidth="1"/>
    <col min="8" max="8" width="9.6640625" style="4" customWidth="1"/>
    <col min="9" max="9" width="10.83203125" style="4" customWidth="1"/>
  </cols>
  <sheetData>
    <row r="2" spans="1:9" s="186" customFormat="1" ht="18" customHeight="1">
      <c r="A2" s="301" t="s">
        <v>406</v>
      </c>
      <c r="B2" s="301"/>
      <c r="C2" s="301"/>
      <c r="D2" s="301"/>
      <c r="E2" s="301"/>
      <c r="F2" s="301"/>
      <c r="G2" s="301"/>
      <c r="H2" s="301"/>
      <c r="I2" s="301"/>
    </row>
    <row r="3" spans="1:9" ht="18" customHeight="1">
      <c r="A3" s="302" t="str">
        <f>'2. Összesítő'!B3</f>
        <v>KÉSZÜLT A 8172 BALATONAKARATTYA, ALIGAI ÚT 13. SZÁM ALATTI</v>
      </c>
      <c r="B3" s="302"/>
      <c r="C3" s="302"/>
      <c r="D3" s="302"/>
      <c r="E3" s="302"/>
      <c r="F3" s="302"/>
      <c r="G3" s="302"/>
      <c r="H3" s="302"/>
      <c r="I3" s="302"/>
    </row>
    <row r="4" spans="1:9" ht="18" customHeight="1">
      <c r="A4" s="301" t="s">
        <v>123</v>
      </c>
      <c r="B4" s="301"/>
      <c r="C4" s="301"/>
      <c r="D4" s="301"/>
      <c r="E4" s="301"/>
      <c r="F4" s="301"/>
      <c r="G4" s="301"/>
      <c r="H4" s="301"/>
      <c r="I4" s="301"/>
    </row>
    <row r="5" spans="1:9" ht="18" customHeight="1">
      <c r="A5" s="303" t="s">
        <v>431</v>
      </c>
      <c r="B5" s="303"/>
      <c r="C5" s="303"/>
      <c r="D5" s="303"/>
      <c r="E5" s="303"/>
      <c r="F5" s="303"/>
      <c r="G5" s="303"/>
      <c r="H5" s="303"/>
      <c r="I5" s="303"/>
    </row>
    <row r="6" spans="1:9" ht="15">
      <c r="A6" s="211"/>
      <c r="B6" s="211"/>
      <c r="C6" s="211"/>
      <c r="D6" s="212"/>
      <c r="E6" s="211"/>
      <c r="F6" s="211"/>
      <c r="G6" s="211"/>
      <c r="H6" s="211"/>
      <c r="I6" s="211"/>
    </row>
    <row r="7" spans="1:9" ht="20">
      <c r="A7" s="5" t="s">
        <v>0</v>
      </c>
      <c r="B7" s="6" t="s">
        <v>1</v>
      </c>
      <c r="C7" s="6" t="s">
        <v>2</v>
      </c>
      <c r="D7" s="53" t="s">
        <v>3</v>
      </c>
      <c r="E7" s="6" t="s">
        <v>4</v>
      </c>
      <c r="F7" s="7" t="s">
        <v>5</v>
      </c>
      <c r="G7" s="7" t="s">
        <v>6</v>
      </c>
      <c r="H7" s="7" t="s">
        <v>7</v>
      </c>
      <c r="I7" s="7" t="s">
        <v>8</v>
      </c>
    </row>
    <row r="8" spans="1:9" s="113" customFormat="1" ht="15.75" customHeight="1">
      <c r="A8" s="190"/>
      <c r="B8" s="191"/>
      <c r="C8" s="192"/>
      <c r="D8" s="193"/>
      <c r="E8" s="194"/>
      <c r="F8" s="195"/>
      <c r="G8" s="195"/>
      <c r="H8" s="118"/>
      <c r="I8" s="118"/>
    </row>
    <row r="9" spans="1:9" ht="15">
      <c r="A9" s="313" t="s">
        <v>432</v>
      </c>
      <c r="B9" s="313"/>
      <c r="C9" s="313"/>
      <c r="D9" s="313"/>
      <c r="E9" s="313"/>
      <c r="F9" s="313"/>
      <c r="G9" s="313"/>
      <c r="H9" s="313"/>
      <c r="I9" s="313"/>
    </row>
    <row r="10" spans="1:9" s="113" customFormat="1" ht="78" customHeight="1">
      <c r="A10" s="188">
        <v>1</v>
      </c>
      <c r="B10" s="189" t="s">
        <v>231</v>
      </c>
      <c r="C10" s="102" t="s">
        <v>230</v>
      </c>
      <c r="D10" s="124">
        <v>484</v>
      </c>
      <c r="E10" s="69" t="s">
        <v>9</v>
      </c>
      <c r="F10" s="70"/>
      <c r="G10" s="70"/>
      <c r="H10" s="70">
        <f t="shared" ref="H10" si="0">ROUND(D10*F10, 0)</f>
        <v>0</v>
      </c>
      <c r="I10" s="70">
        <f t="shared" ref="I10" si="1">ROUND(D10*G10, 0)</f>
        <v>0</v>
      </c>
    </row>
    <row r="11" spans="1:9">
      <c r="A11" s="13"/>
      <c r="B11" s="14"/>
      <c r="C11" s="14" t="s">
        <v>14</v>
      </c>
      <c r="D11" s="54"/>
      <c r="E11" s="15"/>
      <c r="F11" s="16"/>
      <c r="G11" s="17"/>
      <c r="H11" s="18">
        <f>SUM(H10)</f>
        <v>0</v>
      </c>
      <c r="I11" s="18">
        <f>SUM(I10)</f>
        <v>0</v>
      </c>
    </row>
    <row r="14" spans="1:9" ht="15">
      <c r="A14" s="315" t="s">
        <v>26</v>
      </c>
      <c r="B14" s="316"/>
      <c r="C14" s="316"/>
      <c r="D14" s="316"/>
      <c r="E14" s="316"/>
      <c r="F14" s="316"/>
      <c r="G14" s="316"/>
      <c r="H14" s="316"/>
      <c r="I14" s="317"/>
    </row>
    <row r="15" spans="1:9" ht="24">
      <c r="A15" s="40">
        <v>1</v>
      </c>
      <c r="B15" s="11" t="s">
        <v>12</v>
      </c>
      <c r="C15" s="11" t="s">
        <v>27</v>
      </c>
      <c r="D15" s="73">
        <v>797</v>
      </c>
      <c r="E15" s="19" t="s">
        <v>11</v>
      </c>
      <c r="F15" s="12"/>
      <c r="G15" s="12"/>
      <c r="H15" s="12">
        <f t="shared" ref="H15" si="2">ROUND(D15*F15, 0)</f>
        <v>0</v>
      </c>
      <c r="I15" s="12">
        <f t="shared" ref="I15" si="3">ROUND(D15*G15, 0)</f>
        <v>0</v>
      </c>
    </row>
    <row r="16" spans="1:9" s="63" customFormat="1" ht="18" customHeight="1">
      <c r="A16" s="219"/>
      <c r="B16" s="220"/>
      <c r="C16" s="220" t="s">
        <v>14</v>
      </c>
      <c r="D16" s="221"/>
      <c r="E16" s="220"/>
      <c r="F16" s="222"/>
      <c r="G16" s="223"/>
      <c r="H16" s="224">
        <f>ROUND(SUM(H15:H15),0)</f>
        <v>0</v>
      </c>
      <c r="I16" s="224">
        <f>ROUND(SUM(I15:I15),0)</f>
        <v>0</v>
      </c>
    </row>
    <row r="17" spans="1:9">
      <c r="A17" s="25"/>
      <c r="B17" s="26"/>
      <c r="C17" s="27"/>
      <c r="D17" s="57"/>
      <c r="E17" s="28"/>
      <c r="F17" s="29"/>
      <c r="G17" s="29"/>
      <c r="H17" s="29"/>
      <c r="I17" s="29"/>
    </row>
    <row r="18" spans="1:9">
      <c r="A18" s="30"/>
      <c r="B18" s="31"/>
      <c r="C18" s="32"/>
      <c r="D18" s="58"/>
      <c r="E18" s="33"/>
      <c r="F18" s="33"/>
      <c r="G18" s="33"/>
      <c r="H18" s="33"/>
      <c r="I18" s="34"/>
    </row>
    <row r="19" spans="1:9" ht="15.75" customHeight="1">
      <c r="A19" s="315" t="s">
        <v>286</v>
      </c>
      <c r="B19" s="316"/>
      <c r="C19" s="316"/>
      <c r="D19" s="316"/>
      <c r="E19" s="316"/>
      <c r="F19" s="316"/>
      <c r="G19" s="316"/>
      <c r="H19" s="316"/>
      <c r="I19" s="317"/>
    </row>
    <row r="20" spans="1:9" ht="42" customHeight="1">
      <c r="A20" s="40">
        <v>1</v>
      </c>
      <c r="B20" s="242" t="s">
        <v>287</v>
      </c>
      <c r="C20" s="243" t="s">
        <v>290</v>
      </c>
      <c r="D20" s="244">
        <v>20.350000000000001</v>
      </c>
      <c r="E20" s="245" t="s">
        <v>13</v>
      </c>
      <c r="F20" s="246"/>
      <c r="G20" s="246"/>
      <c r="H20" s="246">
        <f t="shared" ref="H20:H27" si="4">ROUND(D20*F20, 0)</f>
        <v>0</v>
      </c>
      <c r="I20" s="246">
        <f t="shared" ref="I20:I27" si="5">ROUND(D20*G20, 0)</f>
        <v>0</v>
      </c>
    </row>
    <row r="21" spans="1:9" ht="52">
      <c r="A21" s="40">
        <v>2</v>
      </c>
      <c r="B21" s="242" t="s">
        <v>288</v>
      </c>
      <c r="C21" s="243" t="s">
        <v>289</v>
      </c>
      <c r="D21" s="244">
        <v>1.18</v>
      </c>
      <c r="E21" s="245" t="s">
        <v>13</v>
      </c>
      <c r="F21" s="246"/>
      <c r="G21" s="246"/>
      <c r="H21" s="246">
        <f t="shared" si="4"/>
        <v>0</v>
      </c>
      <c r="I21" s="246">
        <f t="shared" si="5"/>
        <v>0</v>
      </c>
    </row>
    <row r="22" spans="1:9" ht="65">
      <c r="A22" s="40">
        <v>3</v>
      </c>
      <c r="B22" s="242" t="s">
        <v>291</v>
      </c>
      <c r="C22" s="243" t="s">
        <v>292</v>
      </c>
      <c r="D22" s="244">
        <v>111</v>
      </c>
      <c r="E22" s="245" t="s">
        <v>13</v>
      </c>
      <c r="F22" s="246"/>
      <c r="G22" s="246"/>
      <c r="H22" s="246">
        <f t="shared" si="4"/>
        <v>0</v>
      </c>
      <c r="I22" s="246">
        <f t="shared" si="5"/>
        <v>0</v>
      </c>
    </row>
    <row r="23" spans="1:9" ht="53.25" customHeight="1">
      <c r="A23" s="40">
        <v>4</v>
      </c>
      <c r="B23" s="242" t="s">
        <v>298</v>
      </c>
      <c r="C23" s="243" t="s">
        <v>297</v>
      </c>
      <c r="D23" s="244">
        <v>107.33</v>
      </c>
      <c r="E23" s="245" t="s">
        <v>279</v>
      </c>
      <c r="F23" s="246"/>
      <c r="G23" s="246"/>
      <c r="H23" s="246">
        <f>ROUND(D23*F23, 0)</f>
        <v>0</v>
      </c>
      <c r="I23" s="246">
        <f>ROUND(D23*G23, 0)</f>
        <v>0</v>
      </c>
    </row>
    <row r="24" spans="1:9" ht="52">
      <c r="A24" s="40">
        <v>5</v>
      </c>
      <c r="B24" s="242" t="s">
        <v>293</v>
      </c>
      <c r="C24" s="243" t="s">
        <v>302</v>
      </c>
      <c r="D24" s="244">
        <v>6</v>
      </c>
      <c r="E24" s="245" t="s">
        <v>57</v>
      </c>
      <c r="F24" s="246"/>
      <c r="G24" s="246"/>
      <c r="H24" s="246">
        <f t="shared" si="4"/>
        <v>0</v>
      </c>
      <c r="I24" s="246">
        <f t="shared" si="5"/>
        <v>0</v>
      </c>
    </row>
    <row r="25" spans="1:9" ht="44.25" customHeight="1">
      <c r="A25" s="40">
        <v>6</v>
      </c>
      <c r="B25" s="242" t="s">
        <v>294</v>
      </c>
      <c r="C25" s="243" t="s">
        <v>301</v>
      </c>
      <c r="D25" s="244">
        <v>6</v>
      </c>
      <c r="E25" s="245" t="s">
        <v>57</v>
      </c>
      <c r="F25" s="246"/>
      <c r="G25" s="246"/>
      <c r="H25" s="246">
        <f t="shared" si="4"/>
        <v>0</v>
      </c>
      <c r="I25" s="246">
        <f t="shared" si="5"/>
        <v>0</v>
      </c>
    </row>
    <row r="26" spans="1:9" ht="52">
      <c r="A26" s="40">
        <v>7</v>
      </c>
      <c r="B26" s="242" t="s">
        <v>295</v>
      </c>
      <c r="C26" s="243" t="s">
        <v>300</v>
      </c>
      <c r="D26" s="244">
        <v>6</v>
      </c>
      <c r="E26" s="245" t="s">
        <v>57</v>
      </c>
      <c r="F26" s="246"/>
      <c r="G26" s="246"/>
      <c r="H26" s="246">
        <f t="shared" si="4"/>
        <v>0</v>
      </c>
      <c r="I26" s="246">
        <f t="shared" si="5"/>
        <v>0</v>
      </c>
    </row>
    <row r="27" spans="1:9" ht="65">
      <c r="A27" s="40">
        <v>8</v>
      </c>
      <c r="B27" s="242" t="s">
        <v>296</v>
      </c>
      <c r="C27" s="243" t="s">
        <v>299</v>
      </c>
      <c r="D27" s="244">
        <v>169</v>
      </c>
      <c r="E27" s="245" t="s">
        <v>11</v>
      </c>
      <c r="F27" s="246"/>
      <c r="G27" s="246"/>
      <c r="H27" s="246">
        <f t="shared" si="4"/>
        <v>0</v>
      </c>
      <c r="I27" s="246">
        <f t="shared" si="5"/>
        <v>0</v>
      </c>
    </row>
    <row r="28" spans="1:9">
      <c r="A28" s="13"/>
      <c r="B28" s="14"/>
      <c r="C28" s="14" t="s">
        <v>14</v>
      </c>
      <c r="D28" s="54"/>
      <c r="E28" s="15"/>
      <c r="F28" s="16"/>
      <c r="G28" s="17"/>
      <c r="H28" s="18">
        <f>SUM(H20:H27)</f>
        <v>0</v>
      </c>
      <c r="I28" s="18">
        <f>SUM(I20:I27)</f>
        <v>0</v>
      </c>
    </row>
    <row r="29" spans="1:9">
      <c r="A29" s="30"/>
      <c r="B29" s="31"/>
      <c r="C29" s="32"/>
      <c r="D29" s="58"/>
      <c r="E29" s="33"/>
      <c r="F29" s="33"/>
      <c r="G29" s="33"/>
      <c r="H29" s="33"/>
      <c r="I29" s="34"/>
    </row>
    <row r="30" spans="1:9">
      <c r="A30" s="25"/>
      <c r="B30" s="26"/>
      <c r="C30" s="27"/>
      <c r="D30" s="57"/>
      <c r="E30" s="28"/>
      <c r="F30" s="29"/>
      <c r="G30" s="29"/>
      <c r="H30" s="29"/>
      <c r="I30" s="29"/>
    </row>
    <row r="31" spans="1:9" ht="15">
      <c r="A31" s="313" t="s">
        <v>375</v>
      </c>
      <c r="B31" s="313"/>
      <c r="C31" s="313"/>
      <c r="D31" s="313"/>
      <c r="E31" s="313"/>
      <c r="F31" s="313"/>
      <c r="G31" s="313"/>
      <c r="H31" s="313"/>
      <c r="I31" s="313"/>
    </row>
    <row r="32" spans="1:9" ht="48">
      <c r="A32" s="40">
        <v>1</v>
      </c>
      <c r="B32" s="11" t="s">
        <v>40</v>
      </c>
      <c r="C32" s="11" t="s">
        <v>106</v>
      </c>
      <c r="D32" s="48">
        <v>219</v>
      </c>
      <c r="E32" s="19" t="s">
        <v>9</v>
      </c>
      <c r="F32" s="12"/>
      <c r="G32" s="12"/>
      <c r="H32" s="12">
        <f t="shared" ref="H32:H33" si="6">ROUND(D32*F32, 0)</f>
        <v>0</v>
      </c>
      <c r="I32" s="12">
        <f t="shared" ref="I32:I33" si="7">ROUND(D32*G32, 0)</f>
        <v>0</v>
      </c>
    </row>
    <row r="33" spans="1:9" ht="48">
      <c r="A33" s="40">
        <v>2</v>
      </c>
      <c r="B33" s="11" t="s">
        <v>40</v>
      </c>
      <c r="C33" s="11" t="s">
        <v>107</v>
      </c>
      <c r="D33" s="48">
        <v>545</v>
      </c>
      <c r="E33" s="19" t="s">
        <v>9</v>
      </c>
      <c r="F33" s="12"/>
      <c r="G33" s="12"/>
      <c r="H33" s="12">
        <f t="shared" si="6"/>
        <v>0</v>
      </c>
      <c r="I33" s="12">
        <f t="shared" si="7"/>
        <v>0</v>
      </c>
    </row>
    <row r="34" spans="1:9" ht="27" customHeight="1">
      <c r="A34" s="40">
        <v>3</v>
      </c>
      <c r="B34" s="11" t="s">
        <v>132</v>
      </c>
      <c r="C34" s="11" t="s">
        <v>104</v>
      </c>
      <c r="D34" s="48">
        <v>53</v>
      </c>
      <c r="E34" s="19" t="s">
        <v>11</v>
      </c>
      <c r="F34" s="12"/>
      <c r="G34" s="12"/>
      <c r="H34" s="12">
        <f t="shared" ref="H34" si="8">ROUND(D34*F34, 0)</f>
        <v>0</v>
      </c>
      <c r="I34" s="12">
        <f t="shared" ref="I34" si="9">ROUND(D34*G34, 0)</f>
        <v>0</v>
      </c>
    </row>
    <row r="35" spans="1:9">
      <c r="A35" s="42"/>
      <c r="B35" s="14"/>
      <c r="C35" s="14" t="s">
        <v>14</v>
      </c>
      <c r="D35" s="60"/>
      <c r="E35" s="14"/>
      <c r="F35" s="14"/>
      <c r="G35" s="43"/>
      <c r="H35" s="18">
        <f>ROUND(SUM(H32:H34),0)</f>
        <v>0</v>
      </c>
      <c r="I35" s="18">
        <f>ROUND(SUM(I32:I34),0)</f>
        <v>0</v>
      </c>
    </row>
    <row r="38" spans="1:9" ht="15">
      <c r="A38" s="313" t="s">
        <v>133</v>
      </c>
      <c r="B38" s="313"/>
      <c r="C38" s="313"/>
      <c r="D38" s="313"/>
      <c r="E38" s="313"/>
      <c r="F38" s="313"/>
      <c r="G38" s="313"/>
      <c r="H38" s="313"/>
      <c r="I38" s="313"/>
    </row>
    <row r="39" spans="1:9" ht="90.75" customHeight="1">
      <c r="A39" s="101">
        <v>1</v>
      </c>
      <c r="B39" s="67" t="s">
        <v>44</v>
      </c>
      <c r="C39" s="102" t="s">
        <v>45</v>
      </c>
      <c r="D39" s="103"/>
      <c r="E39" s="104"/>
      <c r="F39" s="105"/>
      <c r="G39" s="105"/>
      <c r="H39" s="105"/>
      <c r="I39" s="106"/>
    </row>
    <row r="40" spans="1:9" ht="15" customHeight="1">
      <c r="A40" s="107" t="s">
        <v>134</v>
      </c>
      <c r="B40" s="108"/>
      <c r="C40" s="109" t="s">
        <v>47</v>
      </c>
      <c r="D40" s="72">
        <v>12</v>
      </c>
      <c r="E40" s="19" t="s">
        <v>10</v>
      </c>
      <c r="F40" s="12"/>
      <c r="G40" s="12"/>
      <c r="H40" s="12">
        <f t="shared" ref="H40:H43" si="10">ROUND(D40*F40, 0)</f>
        <v>0</v>
      </c>
      <c r="I40" s="12">
        <f t="shared" ref="I40:I43" si="11">ROUND(D40*G40, 0)</f>
        <v>0</v>
      </c>
    </row>
    <row r="41" spans="1:9" ht="15" customHeight="1">
      <c r="A41" s="107" t="s">
        <v>46</v>
      </c>
      <c r="B41" s="108"/>
      <c r="C41" s="109" t="s">
        <v>49</v>
      </c>
      <c r="D41" s="72">
        <v>6</v>
      </c>
      <c r="E41" s="19" t="s">
        <v>10</v>
      </c>
      <c r="F41" s="12"/>
      <c r="G41" s="12"/>
      <c r="H41" s="12">
        <f t="shared" si="10"/>
        <v>0</v>
      </c>
      <c r="I41" s="12">
        <f t="shared" si="11"/>
        <v>0</v>
      </c>
    </row>
    <row r="42" spans="1:9" ht="15" customHeight="1">
      <c r="A42" s="107" t="s">
        <v>48</v>
      </c>
      <c r="B42" s="108"/>
      <c r="C42" s="109" t="s">
        <v>51</v>
      </c>
      <c r="D42" s="72">
        <v>32</v>
      </c>
      <c r="E42" s="19" t="s">
        <v>10</v>
      </c>
      <c r="F42" s="12"/>
      <c r="G42" s="12"/>
      <c r="H42" s="12">
        <f t="shared" si="10"/>
        <v>0</v>
      </c>
      <c r="I42" s="12">
        <f t="shared" si="11"/>
        <v>0</v>
      </c>
    </row>
    <row r="43" spans="1:9" ht="15" customHeight="1">
      <c r="A43" s="107" t="s">
        <v>50</v>
      </c>
      <c r="B43" s="108"/>
      <c r="C43" s="109" t="s">
        <v>53</v>
      </c>
      <c r="D43" s="72">
        <v>2</v>
      </c>
      <c r="E43" s="19" t="s">
        <v>10</v>
      </c>
      <c r="F43" s="12"/>
      <c r="G43" s="12"/>
      <c r="H43" s="12">
        <f t="shared" si="10"/>
        <v>0</v>
      </c>
      <c r="I43" s="12">
        <f t="shared" si="11"/>
        <v>0</v>
      </c>
    </row>
    <row r="44" spans="1:9">
      <c r="A44" s="13"/>
      <c r="B44" s="14"/>
      <c r="C44" s="14" t="s">
        <v>14</v>
      </c>
      <c r="D44" s="54"/>
      <c r="E44" s="15"/>
      <c r="F44" s="16"/>
      <c r="G44" s="17"/>
      <c r="H44" s="18">
        <f>ROUND(SUM(H39:H43),0)</f>
        <v>0</v>
      </c>
      <c r="I44" s="18">
        <f>ROUND(SUM(I39:I43),0)</f>
        <v>0</v>
      </c>
    </row>
    <row r="47" spans="1:9">
      <c r="A47" s="318" t="s">
        <v>54</v>
      </c>
      <c r="B47" s="318"/>
      <c r="C47" s="318"/>
      <c r="D47" s="318"/>
      <c r="E47" s="318"/>
      <c r="F47" s="318"/>
      <c r="G47" s="318"/>
      <c r="H47" s="318"/>
      <c r="I47" s="318"/>
    </row>
    <row r="48" spans="1:9" ht="72">
      <c r="A48" s="110">
        <v>1</v>
      </c>
      <c r="B48" s="11" t="s">
        <v>93</v>
      </c>
      <c r="C48" s="83" t="s">
        <v>55</v>
      </c>
      <c r="D48" s="48">
        <f>182.40182</f>
        <v>182.40181999999999</v>
      </c>
      <c r="E48" s="19" t="s">
        <v>9</v>
      </c>
      <c r="F48" s="12"/>
      <c r="G48" s="12"/>
      <c r="H48" s="12">
        <f t="shared" ref="H48:H49" si="12">ROUND(D48*F48, 0)</f>
        <v>0</v>
      </c>
      <c r="I48" s="12">
        <f t="shared" ref="I48:I49" si="13">ROUND(D48*G48, 0)</f>
        <v>0</v>
      </c>
    </row>
    <row r="49" spans="1:9" ht="104.25" customHeight="1">
      <c r="A49" s="110">
        <v>2</v>
      </c>
      <c r="B49" s="11" t="s">
        <v>92</v>
      </c>
      <c r="C49" s="83" t="s">
        <v>56</v>
      </c>
      <c r="D49" s="48">
        <v>391.4</v>
      </c>
      <c r="E49" s="19" t="s">
        <v>9</v>
      </c>
      <c r="F49" s="12"/>
      <c r="G49" s="12"/>
      <c r="H49" s="12">
        <f t="shared" si="12"/>
        <v>0</v>
      </c>
      <c r="I49" s="12">
        <f t="shared" si="13"/>
        <v>0</v>
      </c>
    </row>
    <row r="50" spans="1:9">
      <c r="A50" s="13"/>
      <c r="B50" s="14"/>
      <c r="C50" s="14" t="s">
        <v>14</v>
      </c>
      <c r="D50" s="54"/>
      <c r="E50" s="15"/>
      <c r="F50" s="16"/>
      <c r="G50" s="17"/>
      <c r="H50" s="18">
        <f>ROUND(SUM(H48:H49),0)</f>
        <v>0</v>
      </c>
      <c r="I50" s="18">
        <f>ROUND(SUM(I48:I49),0)</f>
        <v>0</v>
      </c>
    </row>
    <row r="53" spans="1:9">
      <c r="A53" s="318" t="s">
        <v>58</v>
      </c>
      <c r="B53" s="318"/>
      <c r="C53" s="318"/>
      <c r="D53" s="318"/>
      <c r="E53" s="318"/>
      <c r="F53" s="318"/>
      <c r="G53" s="318"/>
      <c r="H53" s="318"/>
      <c r="I53" s="318"/>
    </row>
    <row r="54" spans="1:9" ht="72">
      <c r="A54" s="110">
        <v>1</v>
      </c>
      <c r="B54" s="11" t="s">
        <v>12</v>
      </c>
      <c r="C54" s="11" t="s">
        <v>237</v>
      </c>
      <c r="D54" s="48">
        <v>381.2</v>
      </c>
      <c r="E54" s="19" t="s">
        <v>9</v>
      </c>
      <c r="F54" s="12"/>
      <c r="G54" s="12"/>
      <c r="H54" s="12">
        <f t="shared" ref="H54:H60" si="14">ROUND(D54*F54, 0)</f>
        <v>0</v>
      </c>
      <c r="I54" s="12">
        <f t="shared" ref="I54:I60" si="15">ROUND(D54*G54, 0)</f>
        <v>0</v>
      </c>
    </row>
    <row r="55" spans="1:9" ht="78.75" customHeight="1">
      <c r="A55" s="197">
        <v>2</v>
      </c>
      <c r="B55" s="11" t="s">
        <v>241</v>
      </c>
      <c r="C55" s="11" t="s">
        <v>242</v>
      </c>
      <c r="D55" s="48">
        <v>381.2</v>
      </c>
      <c r="E55" s="19" t="s">
        <v>9</v>
      </c>
      <c r="F55" s="12"/>
      <c r="G55" s="12"/>
      <c r="H55" s="12">
        <f t="shared" si="14"/>
        <v>0</v>
      </c>
      <c r="I55" s="12">
        <f t="shared" si="15"/>
        <v>0</v>
      </c>
    </row>
    <row r="56" spans="1:9" ht="54.75" customHeight="1">
      <c r="A56" s="110">
        <v>3</v>
      </c>
      <c r="B56" s="11" t="s">
        <v>109</v>
      </c>
      <c r="C56" s="11" t="s">
        <v>135</v>
      </c>
      <c r="D56" s="48">
        <v>381.2</v>
      </c>
      <c r="E56" s="19" t="s">
        <v>9</v>
      </c>
      <c r="F56" s="12"/>
      <c r="G56" s="12"/>
      <c r="H56" s="12">
        <f t="shared" ref="H56" si="16">ROUND(D56*F56, 0)</f>
        <v>0</v>
      </c>
      <c r="I56" s="12">
        <f t="shared" ref="I56" si="17">ROUND(D56*G56, 0)</f>
        <v>0</v>
      </c>
    </row>
    <row r="57" spans="1:9" ht="27" customHeight="1">
      <c r="A57" s="110">
        <v>4</v>
      </c>
      <c r="B57" s="11" t="s">
        <v>59</v>
      </c>
      <c r="C57" s="11" t="s">
        <v>136</v>
      </c>
      <c r="D57" s="48">
        <v>381.2</v>
      </c>
      <c r="E57" s="19" t="s">
        <v>11</v>
      </c>
      <c r="F57" s="12"/>
      <c r="G57" s="12"/>
      <c r="H57" s="12">
        <f t="shared" si="14"/>
        <v>0</v>
      </c>
      <c r="I57" s="12">
        <f t="shared" si="15"/>
        <v>0</v>
      </c>
    </row>
    <row r="58" spans="1:9" ht="27" customHeight="1">
      <c r="A58" s="110">
        <v>5</v>
      </c>
      <c r="B58" s="11" t="s">
        <v>110</v>
      </c>
      <c r="C58" s="11" t="s">
        <v>60</v>
      </c>
      <c r="D58" s="48">
        <v>28</v>
      </c>
      <c r="E58" s="19" t="s">
        <v>22</v>
      </c>
      <c r="F58" s="12"/>
      <c r="G58" s="12"/>
      <c r="H58" s="12">
        <f t="shared" si="14"/>
        <v>0</v>
      </c>
      <c r="I58" s="12">
        <f t="shared" si="15"/>
        <v>0</v>
      </c>
    </row>
    <row r="59" spans="1:9" ht="52.5" customHeight="1">
      <c r="A59" s="110">
        <v>6</v>
      </c>
      <c r="B59" s="11" t="s">
        <v>61</v>
      </c>
      <c r="C59" s="11" t="s">
        <v>137</v>
      </c>
      <c r="D59" s="48">
        <v>381.2</v>
      </c>
      <c r="E59" s="19" t="s">
        <v>9</v>
      </c>
      <c r="F59" s="12"/>
      <c r="G59" s="12"/>
      <c r="H59" s="12">
        <f t="shared" si="14"/>
        <v>0</v>
      </c>
      <c r="I59" s="12">
        <f t="shared" si="15"/>
        <v>0</v>
      </c>
    </row>
    <row r="60" spans="1:9" ht="26.25" customHeight="1">
      <c r="A60" s="110">
        <v>7</v>
      </c>
      <c r="B60" s="111" t="s">
        <v>62</v>
      </c>
      <c r="C60" s="11" t="s">
        <v>310</v>
      </c>
      <c r="D60" s="48">
        <v>26</v>
      </c>
      <c r="E60" s="19" t="s">
        <v>22</v>
      </c>
      <c r="F60" s="12"/>
      <c r="G60" s="12"/>
      <c r="H60" s="12">
        <f t="shared" si="14"/>
        <v>0</v>
      </c>
      <c r="I60" s="12">
        <f t="shared" si="15"/>
        <v>0</v>
      </c>
    </row>
    <row r="61" spans="1:9">
      <c r="A61" s="13"/>
      <c r="B61" s="14"/>
      <c r="C61" s="14" t="s">
        <v>14</v>
      </c>
      <c r="D61" s="54"/>
      <c r="E61" s="15"/>
      <c r="F61" s="16"/>
      <c r="G61" s="17"/>
      <c r="H61" s="18">
        <f>ROUND(SUM(H54:H60),0)</f>
        <v>0</v>
      </c>
      <c r="I61" s="18">
        <f>ROUND(SUM(I54:I60),0)</f>
        <v>0</v>
      </c>
    </row>
    <row r="64" spans="1:9" ht="15">
      <c r="A64" s="313" t="s">
        <v>138</v>
      </c>
      <c r="B64" s="313"/>
      <c r="C64" s="313"/>
      <c r="D64" s="313"/>
      <c r="E64" s="313"/>
      <c r="F64" s="313"/>
      <c r="G64" s="313"/>
      <c r="H64" s="313"/>
      <c r="I64" s="313"/>
    </row>
    <row r="65" spans="1:9" ht="84">
      <c r="A65" s="110">
        <v>1</v>
      </c>
      <c r="B65" s="111" t="s">
        <v>89</v>
      </c>
      <c r="C65" s="11" t="s">
        <v>63</v>
      </c>
      <c r="D65" s="48">
        <v>1015.3</v>
      </c>
      <c r="E65" s="19" t="s">
        <v>9</v>
      </c>
      <c r="F65" s="12"/>
      <c r="G65" s="12"/>
      <c r="H65" s="12">
        <f t="shared" ref="H65:H72" si="18">ROUND(D65*F65, 0)</f>
        <v>0</v>
      </c>
      <c r="I65" s="12">
        <f t="shared" ref="I65:I72" si="19">ROUND(D65*G65, 0)</f>
        <v>0</v>
      </c>
    </row>
    <row r="66" spans="1:9" s="113" customFormat="1" ht="53.25" customHeight="1">
      <c r="A66" s="112">
        <v>2</v>
      </c>
      <c r="B66" s="120" t="s">
        <v>90</v>
      </c>
      <c r="C66" s="45" t="s">
        <v>238</v>
      </c>
      <c r="D66" s="121">
        <v>918.22</v>
      </c>
      <c r="E66" s="122" t="s">
        <v>9</v>
      </c>
      <c r="F66" s="123"/>
      <c r="G66" s="123"/>
      <c r="H66" s="123">
        <f t="shared" si="18"/>
        <v>0</v>
      </c>
      <c r="I66" s="123">
        <f t="shared" si="19"/>
        <v>0</v>
      </c>
    </row>
    <row r="67" spans="1:9">
      <c r="A67" s="13"/>
      <c r="B67" s="14"/>
      <c r="C67" s="14" t="s">
        <v>14</v>
      </c>
      <c r="D67" s="54"/>
      <c r="E67" s="15"/>
      <c r="F67" s="16"/>
      <c r="G67" s="17"/>
      <c r="H67" s="18">
        <f>SUM(H65:H66)</f>
        <v>0</v>
      </c>
      <c r="I67" s="18">
        <f>SUM(I65:I66)</f>
        <v>0</v>
      </c>
    </row>
    <row r="68" spans="1:9" s="119" customFormat="1">
      <c r="A68" s="114"/>
      <c r="B68" s="115"/>
      <c r="C68" s="21"/>
      <c r="D68" s="116"/>
      <c r="E68" s="117"/>
      <c r="F68" s="118"/>
      <c r="G68" s="118"/>
      <c r="H68" s="118"/>
      <c r="I68" s="118"/>
    </row>
    <row r="69" spans="1:9" s="119" customFormat="1">
      <c r="A69" s="114"/>
      <c r="B69" s="115"/>
      <c r="C69" s="21"/>
      <c r="D69" s="116"/>
      <c r="E69" s="117"/>
      <c r="F69" s="118"/>
      <c r="G69" s="118"/>
      <c r="H69" s="118"/>
      <c r="I69" s="118"/>
    </row>
    <row r="70" spans="1:9" ht="15">
      <c r="A70" s="313" t="s">
        <v>139</v>
      </c>
      <c r="B70" s="313"/>
      <c r="C70" s="313"/>
      <c r="D70" s="313"/>
      <c r="E70" s="313"/>
      <c r="F70" s="313"/>
      <c r="G70" s="313"/>
      <c r="H70" s="313"/>
      <c r="I70" s="313"/>
    </row>
    <row r="71" spans="1:9">
      <c r="A71" s="298" t="s">
        <v>309</v>
      </c>
      <c r="B71" s="299"/>
      <c r="C71" s="299"/>
      <c r="D71" s="299"/>
      <c r="E71" s="299"/>
      <c r="F71" s="299"/>
      <c r="G71" s="299"/>
      <c r="H71" s="299"/>
      <c r="I71" s="300"/>
    </row>
    <row r="72" spans="1:9" s="113" customFormat="1" ht="80.25" customHeight="1">
      <c r="A72" s="66">
        <v>1</v>
      </c>
      <c r="B72" s="111" t="s">
        <v>207</v>
      </c>
      <c r="C72" s="67" t="s">
        <v>64</v>
      </c>
      <c r="D72" s="124">
        <f>D74+D76</f>
        <v>41.4</v>
      </c>
      <c r="E72" s="69" t="s">
        <v>9</v>
      </c>
      <c r="F72" s="70"/>
      <c r="G72" s="70"/>
      <c r="H72" s="70">
        <f t="shared" si="18"/>
        <v>0</v>
      </c>
      <c r="I72" s="70">
        <f t="shared" si="19"/>
        <v>0</v>
      </c>
    </row>
    <row r="73" spans="1:9" s="113" customFormat="1" ht="77.25" customHeight="1">
      <c r="A73" s="66">
        <v>2</v>
      </c>
      <c r="B73" s="111" t="s">
        <v>208</v>
      </c>
      <c r="C73" s="67" t="s">
        <v>140</v>
      </c>
      <c r="D73" s="138">
        <v>39.44</v>
      </c>
      <c r="E73" s="139" t="s">
        <v>9</v>
      </c>
      <c r="F73" s="141"/>
      <c r="G73" s="141"/>
      <c r="H73" s="141">
        <f t="shared" ref="H73" si="20">ROUND(D73*F73, 0)</f>
        <v>0</v>
      </c>
      <c r="I73" s="141">
        <f t="shared" ref="I73" si="21">ROUND(D73*G73, 0)</f>
        <v>0</v>
      </c>
    </row>
    <row r="74" spans="1:9" ht="78" customHeight="1">
      <c r="A74" s="66">
        <v>3</v>
      </c>
      <c r="B74" s="11" t="s">
        <v>209</v>
      </c>
      <c r="C74" s="204" t="s">
        <v>255</v>
      </c>
      <c r="D74" s="201"/>
      <c r="E74" s="164"/>
      <c r="F74" s="142"/>
      <c r="G74" s="142"/>
      <c r="H74" s="142"/>
      <c r="I74" s="100"/>
    </row>
    <row r="75" spans="1:9" ht="53.25" customHeight="1">
      <c r="A75" s="66" t="s">
        <v>252</v>
      </c>
      <c r="B75" s="11"/>
      <c r="C75" s="83" t="s">
        <v>256</v>
      </c>
      <c r="D75" s="124">
        <v>405.3</v>
      </c>
      <c r="E75" s="69" t="s">
        <v>11</v>
      </c>
      <c r="F75" s="70"/>
      <c r="G75" s="70"/>
      <c r="H75" s="70">
        <f>ROUND(D75*F75, 0)</f>
        <v>0</v>
      </c>
      <c r="I75" s="70">
        <f>ROUND(D75*G75, 0)</f>
        <v>0</v>
      </c>
    </row>
    <row r="76" spans="1:9" ht="42.75" customHeight="1">
      <c r="A76" s="66" t="s">
        <v>253</v>
      </c>
      <c r="B76" s="11"/>
      <c r="C76" s="83" t="s">
        <v>257</v>
      </c>
      <c r="D76" s="203">
        <v>41.4</v>
      </c>
      <c r="E76" s="19" t="s">
        <v>9</v>
      </c>
      <c r="F76" s="12"/>
      <c r="G76" s="12"/>
      <c r="H76" s="12">
        <f t="shared" ref="H76" si="22">ROUND(D76*F76, 0)</f>
        <v>0</v>
      </c>
      <c r="I76" s="12">
        <f t="shared" ref="I76" si="23">ROUND(D76*G76, 0)</f>
        <v>0</v>
      </c>
    </row>
    <row r="77" spans="1:9" ht="63.75" customHeight="1">
      <c r="A77" s="66" t="s">
        <v>254</v>
      </c>
      <c r="B77" s="11"/>
      <c r="C77" s="11" t="s">
        <v>251</v>
      </c>
      <c r="D77" s="48">
        <v>39.44</v>
      </c>
      <c r="E77" s="19" t="s">
        <v>9</v>
      </c>
      <c r="F77" s="12"/>
      <c r="G77" s="12"/>
      <c r="H77" s="12">
        <f>ROUND(D77*F77, 0)</f>
        <v>0</v>
      </c>
      <c r="I77" s="12">
        <f>ROUND(D77*G77, 0)</f>
        <v>0</v>
      </c>
    </row>
    <row r="78" spans="1:9" ht="41.25" customHeight="1">
      <c r="A78" s="66">
        <v>4</v>
      </c>
      <c r="B78" s="67" t="s">
        <v>121</v>
      </c>
      <c r="C78" s="102" t="s">
        <v>307</v>
      </c>
      <c r="D78" s="124">
        <f>D75+D76+D77</f>
        <v>486.14</v>
      </c>
      <c r="E78" s="69" t="s">
        <v>9</v>
      </c>
      <c r="F78" s="70"/>
      <c r="G78" s="70"/>
      <c r="H78" s="70">
        <f t="shared" ref="H78" si="24">ROUND(D78*F78, 0)</f>
        <v>0</v>
      </c>
      <c r="I78" s="70">
        <f t="shared" ref="I78" si="25">ROUND(D78*G78, 0)</f>
        <v>0</v>
      </c>
    </row>
    <row r="79" spans="1:9" ht="90.75" customHeight="1">
      <c r="A79" s="66">
        <v>5</v>
      </c>
      <c r="B79" s="11" t="s">
        <v>210</v>
      </c>
      <c r="C79" s="204" t="s">
        <v>258</v>
      </c>
      <c r="D79" s="201"/>
      <c r="E79" s="164"/>
      <c r="F79" s="142"/>
      <c r="G79" s="142"/>
      <c r="H79" s="142"/>
      <c r="I79" s="100"/>
    </row>
    <row r="80" spans="1:9" ht="60">
      <c r="A80" s="66" t="s">
        <v>259</v>
      </c>
      <c r="B80" s="67"/>
      <c r="C80" s="83" t="s">
        <v>472</v>
      </c>
      <c r="D80" s="124">
        <v>72.400000000000006</v>
      </c>
      <c r="E80" s="69" t="s">
        <v>11</v>
      </c>
      <c r="F80" s="70"/>
      <c r="G80" s="70"/>
      <c r="H80" s="70">
        <f>ROUND(D80*F80, 0)</f>
        <v>0</v>
      </c>
      <c r="I80" s="70">
        <f>ROUND(D80*G80, 0)</f>
        <v>0</v>
      </c>
    </row>
    <row r="81" spans="1:9" ht="60">
      <c r="A81" s="66" t="s">
        <v>260</v>
      </c>
      <c r="B81" s="67"/>
      <c r="C81" s="11" t="s">
        <v>327</v>
      </c>
      <c r="D81" s="124">
        <v>17.2</v>
      </c>
      <c r="E81" s="69" t="s">
        <v>11</v>
      </c>
      <c r="F81" s="70"/>
      <c r="G81" s="70"/>
      <c r="H81" s="70">
        <f>ROUND(D81*F81, 0)</f>
        <v>0</v>
      </c>
      <c r="I81" s="70">
        <f>ROUND(D81*G81, 0)</f>
        <v>0</v>
      </c>
    </row>
    <row r="82" spans="1:9" ht="27" customHeight="1">
      <c r="A82" s="66">
        <v>6</v>
      </c>
      <c r="B82" s="75" t="s">
        <v>99</v>
      </c>
      <c r="C82" s="84" t="s">
        <v>65</v>
      </c>
      <c r="D82" s="85">
        <v>162.80000000000001</v>
      </c>
      <c r="E82" s="86" t="s">
        <v>11</v>
      </c>
      <c r="F82" s="87"/>
      <c r="G82" s="87"/>
      <c r="H82" s="12">
        <f>ROUND(D82*F82, 0)</f>
        <v>0</v>
      </c>
      <c r="I82" s="12">
        <f>ROUND(D82*G82, 0)</f>
        <v>0</v>
      </c>
    </row>
    <row r="83" spans="1:9">
      <c r="A83" s="13"/>
      <c r="B83" s="14"/>
      <c r="C83" s="14" t="s">
        <v>14</v>
      </c>
      <c r="D83" s="54"/>
      <c r="E83" s="15"/>
      <c r="F83" s="16"/>
      <c r="G83" s="17"/>
      <c r="H83" s="18">
        <f>SUM(H72:H82)</f>
        <v>0</v>
      </c>
      <c r="I83" s="18">
        <f>SUM(I72:I82)</f>
        <v>0</v>
      </c>
    </row>
    <row r="86" spans="1:9" ht="15">
      <c r="A86" s="313" t="s">
        <v>66</v>
      </c>
      <c r="B86" s="313"/>
      <c r="C86" s="313"/>
      <c r="D86" s="313"/>
      <c r="E86" s="313"/>
      <c r="F86" s="313"/>
      <c r="G86" s="313"/>
      <c r="H86" s="313"/>
      <c r="I86" s="313"/>
    </row>
    <row r="87" spans="1:9" ht="90.75" customHeight="1">
      <c r="A87" s="66">
        <v>1</v>
      </c>
      <c r="B87" s="11" t="s">
        <v>94</v>
      </c>
      <c r="C87" s="11" t="s">
        <v>142</v>
      </c>
      <c r="D87" s="61">
        <v>396.44</v>
      </c>
      <c r="E87" s="19" t="s">
        <v>9</v>
      </c>
      <c r="F87" s="12"/>
      <c r="G87" s="12"/>
      <c r="H87" s="12">
        <f t="shared" ref="H87:H91" si="26">ROUND(D87*F87, 0)</f>
        <v>0</v>
      </c>
      <c r="I87" s="12">
        <f t="shared" ref="I87:I91" si="27">ROUND(D87*G87, 0)</f>
        <v>0</v>
      </c>
    </row>
    <row r="88" spans="1:9" ht="105" customHeight="1">
      <c r="A88" s="66">
        <v>2</v>
      </c>
      <c r="B88" s="11" t="s">
        <v>206</v>
      </c>
      <c r="C88" s="11" t="s">
        <v>141</v>
      </c>
      <c r="D88" s="61">
        <v>324.54000000000002</v>
      </c>
      <c r="E88" s="19" t="s">
        <v>9</v>
      </c>
      <c r="F88" s="12"/>
      <c r="G88" s="12"/>
      <c r="H88" s="12">
        <f t="shared" si="26"/>
        <v>0</v>
      </c>
      <c r="I88" s="12">
        <f t="shared" si="27"/>
        <v>0</v>
      </c>
    </row>
    <row r="89" spans="1:9" ht="40.5" customHeight="1">
      <c r="A89" s="66">
        <v>3</v>
      </c>
      <c r="B89" s="11" t="s">
        <v>12</v>
      </c>
      <c r="C89" s="11" t="s">
        <v>143</v>
      </c>
      <c r="D89" s="61">
        <v>306.08</v>
      </c>
      <c r="E89" s="19" t="s">
        <v>9</v>
      </c>
      <c r="F89" s="12"/>
      <c r="G89" s="12"/>
      <c r="H89" s="12">
        <f t="shared" si="26"/>
        <v>0</v>
      </c>
      <c r="I89" s="12">
        <f t="shared" si="27"/>
        <v>0</v>
      </c>
    </row>
    <row r="90" spans="1:9" ht="40.5" customHeight="1">
      <c r="A90" s="66">
        <v>4</v>
      </c>
      <c r="B90" s="11" t="s">
        <v>67</v>
      </c>
      <c r="C90" s="11" t="s">
        <v>284</v>
      </c>
      <c r="D90" s="73">
        <v>1</v>
      </c>
      <c r="E90" s="19" t="s">
        <v>10</v>
      </c>
      <c r="F90" s="12"/>
      <c r="G90" s="12"/>
      <c r="H90" s="12">
        <f t="shared" si="26"/>
        <v>0</v>
      </c>
      <c r="I90" s="12">
        <f t="shared" si="27"/>
        <v>0</v>
      </c>
    </row>
    <row r="91" spans="1:9" ht="42.75" customHeight="1">
      <c r="A91" s="66">
        <v>5</v>
      </c>
      <c r="B91" s="11" t="s">
        <v>68</v>
      </c>
      <c r="C91" s="11" t="s">
        <v>95</v>
      </c>
      <c r="D91" s="73">
        <v>33</v>
      </c>
      <c r="E91" s="19" t="s">
        <v>10</v>
      </c>
      <c r="F91" s="12"/>
      <c r="G91" s="12"/>
      <c r="H91" s="12">
        <f t="shared" si="26"/>
        <v>0</v>
      </c>
      <c r="I91" s="12">
        <f t="shared" si="27"/>
        <v>0</v>
      </c>
    </row>
    <row r="92" spans="1:9" ht="67.5" customHeight="1">
      <c r="A92" s="66">
        <v>6</v>
      </c>
      <c r="B92" s="11" t="s">
        <v>96</v>
      </c>
      <c r="C92" s="11" t="s">
        <v>285</v>
      </c>
      <c r="D92" s="61">
        <v>4.3499999999999996</v>
      </c>
      <c r="E92" s="19" t="s">
        <v>11</v>
      </c>
      <c r="F92" s="12"/>
      <c r="G92" s="12"/>
      <c r="H92" s="12">
        <f t="shared" ref="H92" si="28">ROUND(D92*F92, 0)</f>
        <v>0</v>
      </c>
      <c r="I92" s="12">
        <f t="shared" ref="I92" si="29">ROUND(D92*G92, 0)</f>
        <v>0</v>
      </c>
    </row>
    <row r="93" spans="1:9" ht="78" customHeight="1">
      <c r="A93" s="66">
        <v>7</v>
      </c>
      <c r="B93" s="11" t="s">
        <v>204</v>
      </c>
      <c r="C93" s="11" t="s">
        <v>205</v>
      </c>
      <c r="D93" s="19">
        <f>57.96+20.13</f>
        <v>78.09</v>
      </c>
      <c r="E93" s="19" t="s">
        <v>9</v>
      </c>
      <c r="F93" s="12"/>
      <c r="G93" s="12"/>
      <c r="H93" s="12">
        <f>ROUND(D93*F93, 0)</f>
        <v>0</v>
      </c>
      <c r="I93" s="12">
        <f>ROUND(D93*G93, 0)</f>
        <v>0</v>
      </c>
    </row>
    <row r="94" spans="1:9">
      <c r="A94" s="13"/>
      <c r="B94" s="14"/>
      <c r="C94" s="14" t="s">
        <v>14</v>
      </c>
      <c r="D94" s="54"/>
      <c r="E94" s="15"/>
      <c r="F94" s="16"/>
      <c r="G94" s="17"/>
      <c r="H94" s="18">
        <f>SUM(H87:H93)</f>
        <v>0</v>
      </c>
      <c r="I94" s="18">
        <f>SUM(I87:I93)</f>
        <v>0</v>
      </c>
    </row>
    <row r="97" spans="1:9" ht="15">
      <c r="A97" s="313" t="s">
        <v>144</v>
      </c>
      <c r="B97" s="313"/>
      <c r="C97" s="313"/>
      <c r="D97" s="313"/>
      <c r="E97" s="313"/>
      <c r="F97" s="313"/>
      <c r="G97" s="313"/>
      <c r="H97" s="313"/>
      <c r="I97" s="313"/>
    </row>
    <row r="98" spans="1:9">
      <c r="A98" s="298" t="s">
        <v>309</v>
      </c>
      <c r="B98" s="299"/>
      <c r="C98" s="299"/>
      <c r="D98" s="299"/>
      <c r="E98" s="299"/>
      <c r="F98" s="299"/>
      <c r="G98" s="299"/>
      <c r="H98" s="299"/>
      <c r="I98" s="300"/>
    </row>
    <row r="99" spans="1:9" ht="53.25" customHeight="1">
      <c r="A99" s="46">
        <v>1</v>
      </c>
      <c r="B99" s="111" t="s">
        <v>12</v>
      </c>
      <c r="C99" s="47" t="s">
        <v>473</v>
      </c>
      <c r="D99" s="61">
        <v>72.400000000000006</v>
      </c>
      <c r="E99" s="19" t="s">
        <v>11</v>
      </c>
      <c r="F99" s="12"/>
      <c r="G99" s="12"/>
      <c r="H99" s="123">
        <f t="shared" ref="H99" si="30">ROUND(D99*F99, 0)</f>
        <v>0</v>
      </c>
      <c r="I99" s="123">
        <f t="shared" ref="I99" si="31">ROUND(D99*G99, 0)</f>
        <v>0</v>
      </c>
    </row>
    <row r="100" spans="1:9" ht="40.5" customHeight="1">
      <c r="A100" s="46">
        <v>2</v>
      </c>
      <c r="B100" s="111" t="s">
        <v>12</v>
      </c>
      <c r="C100" s="47"/>
      <c r="D100" s="61">
        <v>17.2</v>
      </c>
      <c r="E100" s="19" t="s">
        <v>11</v>
      </c>
      <c r="F100" s="12"/>
      <c r="G100" s="12"/>
      <c r="H100" s="123">
        <f t="shared" ref="H100" si="32">ROUND(D100*F100, 0)</f>
        <v>0</v>
      </c>
      <c r="I100" s="123">
        <f t="shared" ref="I100" si="33">ROUND(D100*G100, 0)</f>
        <v>0</v>
      </c>
    </row>
    <row r="101" spans="1:9" ht="48">
      <c r="A101" s="46">
        <v>3</v>
      </c>
      <c r="B101" s="111" t="s">
        <v>12</v>
      </c>
      <c r="C101" s="47" t="s">
        <v>474</v>
      </c>
      <c r="D101" s="61">
        <v>35.200000000000003</v>
      </c>
      <c r="E101" s="19" t="s">
        <v>11</v>
      </c>
      <c r="F101" s="12"/>
      <c r="G101" s="12"/>
      <c r="H101" s="123">
        <f>ROUND(D101*F101, 0)</f>
        <v>0</v>
      </c>
      <c r="I101" s="123">
        <f>ROUND(D101*G101, 0)</f>
        <v>0</v>
      </c>
    </row>
    <row r="102" spans="1:9">
      <c r="A102" s="13"/>
      <c r="B102" s="14"/>
      <c r="C102" s="14" t="s">
        <v>14</v>
      </c>
      <c r="D102" s="54"/>
      <c r="E102" s="15"/>
      <c r="F102" s="16"/>
      <c r="G102" s="17"/>
      <c r="H102" s="18">
        <f>SUM(H99:H101)</f>
        <v>0</v>
      </c>
      <c r="I102" s="18">
        <f>SUM(I99:I101)</f>
        <v>0</v>
      </c>
    </row>
    <row r="105" spans="1:9" ht="15">
      <c r="A105" s="313" t="s">
        <v>239</v>
      </c>
      <c r="B105" s="313"/>
      <c r="C105" s="313"/>
      <c r="D105" s="313"/>
      <c r="E105" s="313"/>
      <c r="F105" s="313"/>
      <c r="G105" s="313"/>
      <c r="H105" s="313"/>
      <c r="I105" s="313"/>
    </row>
    <row r="106" spans="1:9" ht="15" customHeight="1">
      <c r="A106" s="298" t="s">
        <v>454</v>
      </c>
      <c r="B106" s="299"/>
      <c r="C106" s="299"/>
      <c r="D106" s="299"/>
      <c r="E106" s="299"/>
      <c r="F106" s="299"/>
      <c r="G106" s="299"/>
      <c r="H106" s="299"/>
      <c r="I106" s="300"/>
    </row>
    <row r="107" spans="1:9" ht="55.5" customHeight="1">
      <c r="A107" s="46">
        <v>1</v>
      </c>
      <c r="B107" s="11" t="s">
        <v>84</v>
      </c>
      <c r="C107" s="125" t="s">
        <v>433</v>
      </c>
      <c r="D107" s="61">
        <v>252.4</v>
      </c>
      <c r="E107" s="19" t="s">
        <v>9</v>
      </c>
      <c r="F107" s="12"/>
      <c r="G107" s="12"/>
      <c r="H107" s="12">
        <f>ROUND(D107*F107, 0)</f>
        <v>0</v>
      </c>
      <c r="I107" s="12">
        <f>ROUND(D107*G107, 0)</f>
        <v>0</v>
      </c>
    </row>
    <row r="108" spans="1:9" ht="66" customHeight="1">
      <c r="A108" s="46">
        <v>2</v>
      </c>
      <c r="B108" s="11" t="s">
        <v>84</v>
      </c>
      <c r="C108" s="125" t="s">
        <v>434</v>
      </c>
      <c r="D108" s="61">
        <v>15.2</v>
      </c>
      <c r="E108" s="19" t="s">
        <v>9</v>
      </c>
      <c r="F108" s="12"/>
      <c r="G108" s="12"/>
      <c r="H108" s="12">
        <f>ROUND(D108*F108, 0)</f>
        <v>0</v>
      </c>
      <c r="I108" s="12">
        <f>ROUND(D108*G108, 0)</f>
        <v>0</v>
      </c>
    </row>
    <row r="109" spans="1:9" ht="72">
      <c r="A109" s="46">
        <v>3</v>
      </c>
      <c r="B109" s="67" t="s">
        <v>85</v>
      </c>
      <c r="C109" s="125" t="s">
        <v>435</v>
      </c>
      <c r="D109" s="61">
        <v>197.61</v>
      </c>
      <c r="E109" s="19" t="s">
        <v>11</v>
      </c>
      <c r="F109" s="12"/>
      <c r="G109" s="12"/>
      <c r="H109" s="12">
        <f t="shared" ref="H109:H121" si="34">ROUND(D109*F109, 0)</f>
        <v>0</v>
      </c>
      <c r="I109" s="12">
        <f t="shared" ref="I109:I121" si="35">ROUND(D109*G109, 0)</f>
        <v>0</v>
      </c>
    </row>
    <row r="110" spans="1:9" s="52" customFormat="1" ht="36">
      <c r="A110" s="46">
        <v>4</v>
      </c>
      <c r="B110" s="11" t="s">
        <v>86</v>
      </c>
      <c r="C110" s="47" t="s">
        <v>88</v>
      </c>
      <c r="D110" s="61">
        <v>139.61000000000001</v>
      </c>
      <c r="E110" s="19" t="s">
        <v>22</v>
      </c>
      <c r="F110" s="12"/>
      <c r="G110" s="12"/>
      <c r="H110" s="12">
        <f t="shared" si="34"/>
        <v>0</v>
      </c>
      <c r="I110" s="12">
        <f t="shared" si="35"/>
        <v>0</v>
      </c>
    </row>
    <row r="111" spans="1:9" ht="48">
      <c r="A111" s="46">
        <v>5</v>
      </c>
      <c r="B111" s="67" t="s">
        <v>177</v>
      </c>
      <c r="C111" s="125" t="s">
        <v>436</v>
      </c>
      <c r="D111" s="61">
        <v>41.3</v>
      </c>
      <c r="E111" s="19" t="s">
        <v>11</v>
      </c>
      <c r="F111" s="12"/>
      <c r="G111" s="12"/>
      <c r="H111" s="12">
        <f t="shared" si="34"/>
        <v>0</v>
      </c>
      <c r="I111" s="12">
        <f t="shared" si="35"/>
        <v>0</v>
      </c>
    </row>
    <row r="112" spans="1:9" s="52" customFormat="1" ht="36">
      <c r="A112" s="46">
        <v>6</v>
      </c>
      <c r="B112" s="11" t="s">
        <v>178</v>
      </c>
      <c r="C112" s="47" t="s">
        <v>88</v>
      </c>
      <c r="D112" s="61">
        <v>61.4</v>
      </c>
      <c r="E112" s="19" t="s">
        <v>22</v>
      </c>
      <c r="F112" s="12"/>
      <c r="G112" s="12"/>
      <c r="H112" s="12">
        <f t="shared" ref="H112" si="36">ROUND(D112*F112, 0)</f>
        <v>0</v>
      </c>
      <c r="I112" s="12">
        <f t="shared" ref="I112" si="37">ROUND(D112*G112, 0)</f>
        <v>0</v>
      </c>
    </row>
    <row r="113" spans="1:9" ht="48">
      <c r="A113" s="46">
        <v>7</v>
      </c>
      <c r="B113" s="67" t="s">
        <v>179</v>
      </c>
      <c r="C113" s="125" t="s">
        <v>437</v>
      </c>
      <c r="D113" s="61">
        <v>55.8</v>
      </c>
      <c r="E113" s="19" t="s">
        <v>11</v>
      </c>
      <c r="F113" s="12"/>
      <c r="G113" s="12"/>
      <c r="H113" s="12">
        <f t="shared" si="34"/>
        <v>0</v>
      </c>
      <c r="I113" s="12">
        <f t="shared" si="35"/>
        <v>0</v>
      </c>
    </row>
    <row r="114" spans="1:9" ht="54" customHeight="1">
      <c r="A114" s="46">
        <v>8</v>
      </c>
      <c r="B114" s="67" t="s">
        <v>180</v>
      </c>
      <c r="C114" s="125" t="s">
        <v>453</v>
      </c>
      <c r="D114" s="61">
        <v>67.790000000000006</v>
      </c>
      <c r="E114" s="19" t="s">
        <v>11</v>
      </c>
      <c r="F114" s="12"/>
      <c r="G114" s="12"/>
      <c r="H114" s="12">
        <f t="shared" ref="H114" si="38">ROUND(D114*F114, 0)</f>
        <v>0</v>
      </c>
      <c r="I114" s="12">
        <f t="shared" ref="I114" si="39">ROUND(D114*G114, 0)</f>
        <v>0</v>
      </c>
    </row>
    <row r="115" spans="1:9" ht="54.75" customHeight="1">
      <c r="A115" s="46">
        <v>9</v>
      </c>
      <c r="B115" s="67" t="s">
        <v>12</v>
      </c>
      <c r="C115" s="125" t="s">
        <v>176</v>
      </c>
      <c r="D115" s="61">
        <v>48</v>
      </c>
      <c r="E115" s="19" t="s">
        <v>22</v>
      </c>
      <c r="F115" s="12"/>
      <c r="G115" s="12"/>
      <c r="H115" s="12">
        <f t="shared" si="34"/>
        <v>0</v>
      </c>
      <c r="I115" s="12">
        <f t="shared" si="35"/>
        <v>0</v>
      </c>
    </row>
    <row r="116" spans="1:9" ht="39.75" customHeight="1">
      <c r="A116" s="46">
        <v>10</v>
      </c>
      <c r="B116" s="11" t="s">
        <v>201</v>
      </c>
      <c r="C116" s="125" t="s">
        <v>475</v>
      </c>
      <c r="D116" s="61">
        <v>181.95</v>
      </c>
      <c r="E116" s="19" t="s">
        <v>11</v>
      </c>
      <c r="F116" s="12"/>
      <c r="G116" s="12"/>
      <c r="H116" s="123">
        <f t="shared" si="34"/>
        <v>0</v>
      </c>
      <c r="I116" s="12">
        <f t="shared" si="35"/>
        <v>0</v>
      </c>
    </row>
    <row r="117" spans="1:9" ht="36">
      <c r="A117" s="46">
        <v>11</v>
      </c>
      <c r="B117" s="160" t="s">
        <v>12</v>
      </c>
      <c r="C117" s="125" t="s">
        <v>120</v>
      </c>
      <c r="D117" s="61">
        <v>147.80000000000001</v>
      </c>
      <c r="E117" s="122" t="s">
        <v>22</v>
      </c>
      <c r="F117" s="12"/>
      <c r="G117" s="12"/>
      <c r="H117" s="123">
        <f t="shared" si="34"/>
        <v>0</v>
      </c>
      <c r="I117" s="12">
        <f t="shared" si="35"/>
        <v>0</v>
      </c>
    </row>
    <row r="118" spans="1:9" ht="78" customHeight="1">
      <c r="A118" s="46">
        <v>12</v>
      </c>
      <c r="B118" s="130" t="s">
        <v>202</v>
      </c>
      <c r="C118" s="130" t="s">
        <v>203</v>
      </c>
      <c r="D118" s="61">
        <v>268.08999999999997</v>
      </c>
      <c r="E118" s="19" t="s">
        <v>11</v>
      </c>
      <c r="F118" s="12"/>
      <c r="G118" s="12"/>
      <c r="H118" s="123">
        <f t="shared" si="34"/>
        <v>0</v>
      </c>
      <c r="I118" s="123">
        <f t="shared" si="35"/>
        <v>0</v>
      </c>
    </row>
    <row r="119" spans="1:9" ht="27" customHeight="1">
      <c r="A119" s="46">
        <v>13</v>
      </c>
      <c r="B119" s="11" t="s">
        <v>12</v>
      </c>
      <c r="C119" s="45" t="s">
        <v>87</v>
      </c>
      <c r="D119" s="161">
        <v>231.84</v>
      </c>
      <c r="E119" s="122" t="s">
        <v>22</v>
      </c>
      <c r="F119" s="123"/>
      <c r="G119" s="123"/>
      <c r="H119" s="123">
        <f t="shared" si="34"/>
        <v>0</v>
      </c>
      <c r="I119" s="123">
        <f t="shared" si="35"/>
        <v>0</v>
      </c>
    </row>
    <row r="120" spans="1:9" ht="40.5" customHeight="1">
      <c r="A120" s="46">
        <v>14</v>
      </c>
      <c r="B120" s="152" t="s">
        <v>281</v>
      </c>
      <c r="C120" s="125" t="s">
        <v>282</v>
      </c>
      <c r="D120" s="19">
        <f>1.62+2.4</f>
        <v>4.0199999999999996</v>
      </c>
      <c r="E120" s="19" t="s">
        <v>11</v>
      </c>
      <c r="F120" s="12"/>
      <c r="G120" s="12"/>
      <c r="H120" s="10">
        <f t="shared" si="34"/>
        <v>0</v>
      </c>
      <c r="I120" s="10">
        <f t="shared" si="35"/>
        <v>0</v>
      </c>
    </row>
    <row r="121" spans="1:9" ht="38.25" customHeight="1">
      <c r="A121" s="46">
        <v>15</v>
      </c>
      <c r="B121" s="11" t="s">
        <v>12</v>
      </c>
      <c r="C121" s="125" t="s">
        <v>283</v>
      </c>
      <c r="D121" s="19">
        <v>19.739999999999998</v>
      </c>
      <c r="E121" s="19" t="s">
        <v>22</v>
      </c>
      <c r="F121" s="12"/>
      <c r="G121" s="12"/>
      <c r="H121" s="44">
        <f t="shared" si="34"/>
        <v>0</v>
      </c>
      <c r="I121" s="44">
        <f t="shared" si="35"/>
        <v>0</v>
      </c>
    </row>
    <row r="122" spans="1:9" s="52" customFormat="1" ht="53.25" customHeight="1">
      <c r="A122" s="46">
        <v>16</v>
      </c>
      <c r="B122" s="162" t="s">
        <v>69</v>
      </c>
      <c r="C122" s="47" t="s">
        <v>277</v>
      </c>
      <c r="D122" s="61">
        <f>D116+D118</f>
        <v>450.03999999999996</v>
      </c>
      <c r="E122" s="19" t="s">
        <v>11</v>
      </c>
      <c r="F122" s="12"/>
      <c r="G122" s="12"/>
      <c r="H122" s="12">
        <f t="shared" ref="H122" si="40">ROUND(D122*F122, 0)</f>
        <v>0</v>
      </c>
      <c r="I122" s="12">
        <f t="shared" ref="I122" si="41">ROUND(D122*G122, 0)</f>
        <v>0</v>
      </c>
    </row>
    <row r="123" spans="1:9">
      <c r="A123" s="13"/>
      <c r="B123" s="14"/>
      <c r="C123" s="14" t="s">
        <v>14</v>
      </c>
      <c r="D123" s="54"/>
      <c r="E123" s="15"/>
      <c r="F123" s="16"/>
      <c r="G123" s="17"/>
      <c r="H123" s="18">
        <f>SUM(H107:H122)</f>
        <v>0</v>
      </c>
      <c r="I123" s="18">
        <f>SUM(I107:I122)</f>
        <v>0</v>
      </c>
    </row>
    <row r="126" spans="1:9" ht="15">
      <c r="A126" s="313" t="s">
        <v>70</v>
      </c>
      <c r="B126" s="313"/>
      <c r="C126" s="313"/>
      <c r="D126" s="313"/>
      <c r="E126" s="313"/>
      <c r="F126" s="313"/>
      <c r="G126" s="313"/>
      <c r="H126" s="313"/>
      <c r="I126" s="313"/>
    </row>
    <row r="127" spans="1:9" ht="31.5" customHeight="1">
      <c r="A127" s="310" t="s">
        <v>328</v>
      </c>
      <c r="B127" s="311"/>
      <c r="C127" s="311"/>
      <c r="D127" s="311"/>
      <c r="E127" s="311"/>
      <c r="F127" s="311"/>
      <c r="G127" s="311"/>
      <c r="H127" s="311"/>
      <c r="I127" s="312"/>
    </row>
    <row r="128" spans="1:9" ht="90.75" customHeight="1">
      <c r="A128" s="40">
        <v>1</v>
      </c>
      <c r="B128" s="11" t="s">
        <v>108</v>
      </c>
      <c r="C128" s="83" t="s">
        <v>243</v>
      </c>
      <c r="D128" s="48">
        <v>346.2</v>
      </c>
      <c r="E128" s="19" t="s">
        <v>9</v>
      </c>
      <c r="F128" s="12"/>
      <c r="G128" s="12"/>
      <c r="H128" s="12">
        <f t="shared" ref="H128:H135" si="42">ROUND(D128*F128, 0)</f>
        <v>0</v>
      </c>
      <c r="I128" s="12">
        <f t="shared" ref="I128:I135" si="43">ROUND(D128*G128, 0)</f>
        <v>0</v>
      </c>
    </row>
    <row r="129" spans="1:9" ht="72">
      <c r="A129" s="40">
        <v>2</v>
      </c>
      <c r="B129" s="11" t="s">
        <v>113</v>
      </c>
      <c r="C129" s="83" t="s">
        <v>244</v>
      </c>
      <c r="D129" s="48">
        <v>35.1</v>
      </c>
      <c r="E129" s="19" t="s">
        <v>11</v>
      </c>
      <c r="F129" s="12"/>
      <c r="G129" s="12"/>
      <c r="H129" s="12">
        <f t="shared" ref="H129" si="44">ROUND(D129*F129, 0)</f>
        <v>0</v>
      </c>
      <c r="I129" s="12">
        <f t="shared" ref="I129" si="45">ROUND(D129*G129, 0)</f>
        <v>0</v>
      </c>
    </row>
    <row r="130" spans="1:9" ht="48">
      <c r="A130" s="40">
        <v>3</v>
      </c>
      <c r="B130" s="11" t="s">
        <v>246</v>
      </c>
      <c r="C130" s="11" t="s">
        <v>308</v>
      </c>
      <c r="D130" s="48">
        <v>76.2</v>
      </c>
      <c r="E130" s="126" t="s">
        <v>22</v>
      </c>
      <c r="F130" s="12"/>
      <c r="G130" s="12"/>
      <c r="H130" s="12">
        <f t="shared" si="42"/>
        <v>0</v>
      </c>
      <c r="I130" s="12">
        <f t="shared" si="43"/>
        <v>0</v>
      </c>
    </row>
    <row r="131" spans="1:9" ht="54.75" customHeight="1">
      <c r="A131" s="40">
        <v>4</v>
      </c>
      <c r="B131" s="11" t="s">
        <v>247</v>
      </c>
      <c r="C131" s="11" t="s">
        <v>116</v>
      </c>
      <c r="D131" s="48">
        <v>36.6</v>
      </c>
      <c r="E131" s="126" t="s">
        <v>22</v>
      </c>
      <c r="F131" s="12"/>
      <c r="G131" s="12"/>
      <c r="H131" s="12">
        <f t="shared" si="42"/>
        <v>0</v>
      </c>
      <c r="I131" s="12">
        <f t="shared" si="43"/>
        <v>0</v>
      </c>
    </row>
    <row r="132" spans="1:9" ht="36">
      <c r="A132" s="40">
        <v>5</v>
      </c>
      <c r="B132" s="11" t="s">
        <v>248</v>
      </c>
      <c r="C132" s="11" t="s">
        <v>245</v>
      </c>
      <c r="D132" s="48">
        <v>55.4</v>
      </c>
      <c r="E132" s="126" t="s">
        <v>22</v>
      </c>
      <c r="F132" s="12"/>
      <c r="G132" s="12"/>
      <c r="H132" s="12">
        <f t="shared" si="42"/>
        <v>0</v>
      </c>
      <c r="I132" s="12">
        <f t="shared" si="43"/>
        <v>0</v>
      </c>
    </row>
    <row r="133" spans="1:9" ht="42" customHeight="1">
      <c r="A133" s="40">
        <v>6</v>
      </c>
      <c r="B133" s="11" t="s">
        <v>249</v>
      </c>
      <c r="C133" s="11" t="s">
        <v>145</v>
      </c>
      <c r="D133" s="48">
        <v>24.85</v>
      </c>
      <c r="E133" s="126" t="s">
        <v>22</v>
      </c>
      <c r="F133" s="12"/>
      <c r="G133" s="12"/>
      <c r="H133" s="12">
        <f t="shared" ref="H133" si="46">ROUND(D133*F133, 0)</f>
        <v>0</v>
      </c>
      <c r="I133" s="12">
        <f t="shared" ref="I133" si="47">ROUND(D133*G133, 0)</f>
        <v>0</v>
      </c>
    </row>
    <row r="134" spans="1:9" ht="45" customHeight="1">
      <c r="A134" s="40">
        <v>7</v>
      </c>
      <c r="B134" s="247" t="s">
        <v>262</v>
      </c>
      <c r="C134" s="11" t="s">
        <v>146</v>
      </c>
      <c r="D134" s="48">
        <v>26.2</v>
      </c>
      <c r="E134" s="126" t="s">
        <v>22</v>
      </c>
      <c r="F134" s="12"/>
      <c r="G134" s="12"/>
      <c r="H134" s="12">
        <f t="shared" ref="H134" si="48">ROUND(D134*F134, 0)</f>
        <v>0</v>
      </c>
      <c r="I134" s="12">
        <f t="shared" ref="I134" si="49">ROUND(D134*G134, 0)</f>
        <v>0</v>
      </c>
    </row>
    <row r="135" spans="1:9" ht="54" customHeight="1">
      <c r="A135" s="40">
        <v>8</v>
      </c>
      <c r="B135" s="75" t="s">
        <v>261</v>
      </c>
      <c r="C135" s="84" t="s">
        <v>148</v>
      </c>
      <c r="D135" s="48">
        <v>56.2</v>
      </c>
      <c r="E135" s="126" t="s">
        <v>22</v>
      </c>
      <c r="F135" s="12"/>
      <c r="G135" s="12"/>
      <c r="H135" s="12">
        <f t="shared" si="42"/>
        <v>0</v>
      </c>
      <c r="I135" s="12">
        <f t="shared" si="43"/>
        <v>0</v>
      </c>
    </row>
    <row r="136" spans="1:9" ht="24">
      <c r="A136" s="40">
        <v>9</v>
      </c>
      <c r="B136" s="111" t="s">
        <v>250</v>
      </c>
      <c r="C136" s="11" t="s">
        <v>147</v>
      </c>
      <c r="D136" s="48">
        <v>30.4</v>
      </c>
      <c r="E136" s="126" t="s">
        <v>22</v>
      </c>
      <c r="F136" s="12"/>
      <c r="G136" s="12"/>
      <c r="H136" s="12">
        <f t="shared" ref="H136:H137" si="50">ROUND(D136*F136, 0)</f>
        <v>0</v>
      </c>
      <c r="I136" s="12">
        <f t="shared" ref="I136:I137" si="51">ROUND(D136*G136, 0)</f>
        <v>0</v>
      </c>
    </row>
    <row r="137" spans="1:9" ht="27.75" customHeight="1">
      <c r="A137" s="40">
        <v>10</v>
      </c>
      <c r="B137" s="11" t="s">
        <v>12</v>
      </c>
      <c r="C137" s="11" t="s">
        <v>240</v>
      </c>
      <c r="D137" s="48">
        <v>44.84</v>
      </c>
      <c r="E137" s="126" t="s">
        <v>22</v>
      </c>
      <c r="F137" s="12"/>
      <c r="G137" s="12"/>
      <c r="H137" s="12">
        <f t="shared" si="50"/>
        <v>0</v>
      </c>
      <c r="I137" s="12">
        <f t="shared" si="51"/>
        <v>0</v>
      </c>
    </row>
    <row r="138" spans="1:9">
      <c r="A138" s="13"/>
      <c r="B138" s="14"/>
      <c r="C138" s="14" t="s">
        <v>14</v>
      </c>
      <c r="D138" s="54"/>
      <c r="E138" s="15"/>
      <c r="F138" s="16"/>
      <c r="G138" s="17"/>
      <c r="H138" s="18">
        <f>SUM(H128:H137)</f>
        <v>0</v>
      </c>
      <c r="I138" s="18">
        <f>SUM(I128:I137)</f>
        <v>0</v>
      </c>
    </row>
    <row r="140" spans="1:9">
      <c r="A140" s="49"/>
      <c r="B140"/>
      <c r="C140"/>
      <c r="D140" s="62"/>
      <c r="E140" s="50"/>
      <c r="F140" s="51"/>
      <c r="G140" s="51"/>
      <c r="H140" s="51"/>
      <c r="I140" s="51"/>
    </row>
    <row r="141" spans="1:9" ht="15">
      <c r="A141" s="313" t="s">
        <v>149</v>
      </c>
      <c r="B141" s="313"/>
      <c r="C141" s="313"/>
      <c r="D141" s="319"/>
      <c r="E141" s="319"/>
      <c r="F141" s="319"/>
      <c r="G141" s="319"/>
      <c r="H141" s="319"/>
      <c r="I141" s="319"/>
    </row>
    <row r="142" spans="1:9" ht="15" customHeight="1">
      <c r="A142" s="310" t="s">
        <v>369</v>
      </c>
      <c r="B142" s="311"/>
      <c r="C142" s="311"/>
      <c r="D142" s="311"/>
      <c r="E142" s="311"/>
      <c r="F142" s="311"/>
      <c r="G142" s="311"/>
      <c r="H142" s="311"/>
      <c r="I142" s="312"/>
    </row>
    <row r="143" spans="1:9" ht="104.25" customHeight="1">
      <c r="A143" s="40">
        <v>1</v>
      </c>
      <c r="B143" s="45" t="s">
        <v>164</v>
      </c>
      <c r="C143" s="198" t="s">
        <v>471</v>
      </c>
      <c r="D143" s="201"/>
      <c r="E143" s="196"/>
      <c r="F143" s="202"/>
      <c r="G143" s="202"/>
      <c r="H143" s="142"/>
      <c r="I143" s="100"/>
    </row>
    <row r="144" spans="1:9" s="65" customFormat="1" ht="36">
      <c r="A144" s="127" t="s">
        <v>134</v>
      </c>
      <c r="B144" s="11"/>
      <c r="C144" s="11" t="s">
        <v>272</v>
      </c>
      <c r="D144" s="199">
        <v>1</v>
      </c>
      <c r="E144" s="200" t="s">
        <v>57</v>
      </c>
      <c r="F144" s="70"/>
      <c r="G144" s="70"/>
      <c r="H144" s="70">
        <f t="shared" ref="H144:H148" si="52">ROUND(D144*F144, 0)</f>
        <v>0</v>
      </c>
      <c r="I144" s="70">
        <f t="shared" ref="I144:I148" si="53">ROUND(D144*G144, 0)</f>
        <v>0</v>
      </c>
    </row>
    <row r="145" spans="1:9" s="65" customFormat="1" ht="36">
      <c r="A145" s="127" t="s">
        <v>46</v>
      </c>
      <c r="B145" s="11"/>
      <c r="C145" s="11" t="s">
        <v>273</v>
      </c>
      <c r="D145" s="128">
        <v>1</v>
      </c>
      <c r="E145" s="126" t="s">
        <v>57</v>
      </c>
      <c r="F145" s="12"/>
      <c r="G145" s="12"/>
      <c r="H145" s="12">
        <f t="shared" si="52"/>
        <v>0</v>
      </c>
      <c r="I145" s="12">
        <f t="shared" si="53"/>
        <v>0</v>
      </c>
    </row>
    <row r="146" spans="1:9" s="65" customFormat="1" ht="54" customHeight="1">
      <c r="A146" s="127" t="s">
        <v>48</v>
      </c>
      <c r="B146" s="11"/>
      <c r="C146" s="11" t="s">
        <v>274</v>
      </c>
      <c r="D146" s="128">
        <v>1</v>
      </c>
      <c r="E146" s="126" t="s">
        <v>57</v>
      </c>
      <c r="F146" s="12"/>
      <c r="G146" s="12"/>
      <c r="H146" s="12">
        <f t="shared" si="52"/>
        <v>0</v>
      </c>
      <c r="I146" s="12">
        <f t="shared" si="53"/>
        <v>0</v>
      </c>
    </row>
    <row r="147" spans="1:9" s="65" customFormat="1" ht="48">
      <c r="A147" s="127" t="s">
        <v>50</v>
      </c>
      <c r="B147" s="11"/>
      <c r="C147" s="11" t="s">
        <v>331</v>
      </c>
      <c r="D147" s="128">
        <v>1</v>
      </c>
      <c r="E147" s="126" t="s">
        <v>57</v>
      </c>
      <c r="F147" s="12"/>
      <c r="G147" s="12"/>
      <c r="H147" s="12">
        <f t="shared" si="52"/>
        <v>0</v>
      </c>
      <c r="I147" s="12">
        <f t="shared" si="53"/>
        <v>0</v>
      </c>
    </row>
    <row r="148" spans="1:9" s="65" customFormat="1" ht="48">
      <c r="A148" s="127" t="s">
        <v>150</v>
      </c>
      <c r="B148" s="11"/>
      <c r="C148" s="11" t="s">
        <v>330</v>
      </c>
      <c r="D148" s="128">
        <v>1</v>
      </c>
      <c r="E148" s="126" t="s">
        <v>57</v>
      </c>
      <c r="F148" s="12"/>
      <c r="G148" s="12"/>
      <c r="H148" s="12">
        <f t="shared" si="52"/>
        <v>0</v>
      </c>
      <c r="I148" s="12">
        <f t="shared" si="53"/>
        <v>0</v>
      </c>
    </row>
    <row r="149" spans="1:9" s="65" customFormat="1" ht="40.5" customHeight="1">
      <c r="A149" s="127" t="s">
        <v>52</v>
      </c>
      <c r="B149" s="11"/>
      <c r="C149" s="11" t="s">
        <v>332</v>
      </c>
      <c r="D149" s="128">
        <v>1</v>
      </c>
      <c r="E149" s="126" t="s">
        <v>57</v>
      </c>
      <c r="F149" s="12"/>
      <c r="G149" s="12"/>
      <c r="H149" s="12">
        <f t="shared" ref="H149" si="54">ROUND(D149*F149, 0)</f>
        <v>0</v>
      </c>
      <c r="I149" s="12">
        <f t="shared" ref="I149" si="55">ROUND(D149*G149, 0)</f>
        <v>0</v>
      </c>
    </row>
    <row r="150" spans="1:9" s="65" customFormat="1" ht="48">
      <c r="A150" s="127" t="s">
        <v>151</v>
      </c>
      <c r="B150" s="11"/>
      <c r="C150" s="11" t="s">
        <v>329</v>
      </c>
      <c r="D150" s="128">
        <v>1</v>
      </c>
      <c r="E150" s="126" t="s">
        <v>57</v>
      </c>
      <c r="F150" s="12"/>
      <c r="G150" s="12"/>
      <c r="H150" s="12">
        <f t="shared" ref="H150:H151" si="56">ROUND(D150*F150, 0)</f>
        <v>0</v>
      </c>
      <c r="I150" s="12">
        <f t="shared" ref="I150:I151" si="57">ROUND(D150*G150, 0)</f>
        <v>0</v>
      </c>
    </row>
    <row r="151" spans="1:9" s="65" customFormat="1" ht="39" customHeight="1">
      <c r="A151" s="127" t="s">
        <v>152</v>
      </c>
      <c r="B151" s="11"/>
      <c r="C151" s="11" t="s">
        <v>333</v>
      </c>
      <c r="D151" s="128">
        <v>1</v>
      </c>
      <c r="E151" s="126" t="s">
        <v>57</v>
      </c>
      <c r="F151" s="12"/>
      <c r="G151" s="12"/>
      <c r="H151" s="12">
        <f t="shared" si="56"/>
        <v>0</v>
      </c>
      <c r="I151" s="12">
        <f t="shared" si="57"/>
        <v>0</v>
      </c>
    </row>
    <row r="152" spans="1:9" s="65" customFormat="1" ht="51" customHeight="1">
      <c r="A152" s="127" t="s">
        <v>153</v>
      </c>
      <c r="B152" s="11"/>
      <c r="C152" s="11" t="s">
        <v>334</v>
      </c>
      <c r="D152" s="128">
        <v>9</v>
      </c>
      <c r="E152" s="126" t="s">
        <v>57</v>
      </c>
      <c r="F152" s="12"/>
      <c r="G152" s="12"/>
      <c r="H152" s="12">
        <f t="shared" ref="H152" si="58">ROUND(D152*F152, 0)</f>
        <v>0</v>
      </c>
      <c r="I152" s="12">
        <f t="shared" ref="I152" si="59">ROUND(D152*G152, 0)</f>
        <v>0</v>
      </c>
    </row>
    <row r="153" spans="1:9" s="65" customFormat="1" ht="51" customHeight="1">
      <c r="A153" s="127" t="s">
        <v>154</v>
      </c>
      <c r="B153" s="11"/>
      <c r="C153" s="11" t="s">
        <v>335</v>
      </c>
      <c r="D153" s="128">
        <v>5</v>
      </c>
      <c r="E153" s="126" t="s">
        <v>57</v>
      </c>
      <c r="F153" s="12"/>
      <c r="G153" s="12"/>
      <c r="H153" s="12">
        <f t="shared" ref="H153" si="60">ROUND(D153*F153, 0)</f>
        <v>0</v>
      </c>
      <c r="I153" s="12">
        <f t="shared" ref="I153" si="61">ROUND(D153*G153, 0)</f>
        <v>0</v>
      </c>
    </row>
    <row r="154" spans="1:9" s="65" customFormat="1" ht="48">
      <c r="A154" s="127" t="s">
        <v>155</v>
      </c>
      <c r="B154" s="11"/>
      <c r="C154" s="11" t="s">
        <v>336</v>
      </c>
      <c r="D154" s="128">
        <v>1</v>
      </c>
      <c r="E154" s="126" t="s">
        <v>57</v>
      </c>
      <c r="F154" s="12"/>
      <c r="G154" s="12"/>
      <c r="H154" s="12">
        <f t="shared" ref="H154:H155" si="62">ROUND(D154*F154, 0)</f>
        <v>0</v>
      </c>
      <c r="I154" s="12">
        <f t="shared" ref="I154:I155" si="63">ROUND(D154*G154, 0)</f>
        <v>0</v>
      </c>
    </row>
    <row r="155" spans="1:9" s="65" customFormat="1" ht="48">
      <c r="A155" s="127" t="s">
        <v>156</v>
      </c>
      <c r="B155" s="11"/>
      <c r="C155" s="11" t="s">
        <v>337</v>
      </c>
      <c r="D155" s="128">
        <v>3</v>
      </c>
      <c r="E155" s="126" t="s">
        <v>57</v>
      </c>
      <c r="F155" s="12"/>
      <c r="G155" s="12"/>
      <c r="H155" s="12">
        <f t="shared" si="62"/>
        <v>0</v>
      </c>
      <c r="I155" s="12">
        <f t="shared" si="63"/>
        <v>0</v>
      </c>
    </row>
    <row r="156" spans="1:9" s="65" customFormat="1" ht="36">
      <c r="A156" s="127" t="s">
        <v>157</v>
      </c>
      <c r="B156" s="11"/>
      <c r="C156" s="11" t="s">
        <v>338</v>
      </c>
      <c r="D156" s="128">
        <v>1</v>
      </c>
      <c r="E156" s="126" t="s">
        <v>57</v>
      </c>
      <c r="F156" s="12"/>
      <c r="G156" s="12"/>
      <c r="H156" s="12">
        <f t="shared" ref="H156" si="64">ROUND(D156*F156, 0)</f>
        <v>0</v>
      </c>
      <c r="I156" s="12">
        <f t="shared" ref="I156" si="65">ROUND(D156*G156, 0)</f>
        <v>0</v>
      </c>
    </row>
    <row r="157" spans="1:9" s="65" customFormat="1" ht="48">
      <c r="A157" s="127" t="s">
        <v>158</v>
      </c>
      <c r="B157" s="11"/>
      <c r="C157" s="11" t="s">
        <v>339</v>
      </c>
      <c r="D157" s="128">
        <v>1</v>
      </c>
      <c r="E157" s="126" t="s">
        <v>57</v>
      </c>
      <c r="F157" s="12"/>
      <c r="G157" s="12"/>
      <c r="H157" s="12">
        <f t="shared" ref="H157:H158" si="66">ROUND(D157*F157, 0)</f>
        <v>0</v>
      </c>
      <c r="I157" s="12">
        <f t="shared" ref="I157:I158" si="67">ROUND(D157*G157, 0)</f>
        <v>0</v>
      </c>
    </row>
    <row r="158" spans="1:9" s="65" customFormat="1" ht="36">
      <c r="A158" s="127" t="s">
        <v>159</v>
      </c>
      <c r="B158" s="11"/>
      <c r="C158" s="11" t="s">
        <v>340</v>
      </c>
      <c r="D158" s="128">
        <v>1</v>
      </c>
      <c r="E158" s="126" t="s">
        <v>57</v>
      </c>
      <c r="F158" s="12"/>
      <c r="G158" s="12"/>
      <c r="H158" s="12">
        <f t="shared" si="66"/>
        <v>0</v>
      </c>
      <c r="I158" s="12">
        <f t="shared" si="67"/>
        <v>0</v>
      </c>
    </row>
    <row r="159" spans="1:9" s="65" customFormat="1" ht="48">
      <c r="A159" s="127" t="s">
        <v>276</v>
      </c>
      <c r="B159" s="11"/>
      <c r="C159" s="11" t="s">
        <v>341</v>
      </c>
      <c r="D159" s="128">
        <v>1</v>
      </c>
      <c r="E159" s="126" t="s">
        <v>57</v>
      </c>
      <c r="F159" s="12"/>
      <c r="G159" s="12"/>
      <c r="H159" s="12">
        <f t="shared" ref="H159:H160" si="68">ROUND(D159*F159, 0)</f>
        <v>0</v>
      </c>
      <c r="I159" s="12">
        <f t="shared" ref="I159:I160" si="69">ROUND(D159*G159, 0)</f>
        <v>0</v>
      </c>
    </row>
    <row r="160" spans="1:9" s="65" customFormat="1" ht="36">
      <c r="A160" s="127" t="s">
        <v>342</v>
      </c>
      <c r="B160" s="11"/>
      <c r="C160" s="11" t="s">
        <v>275</v>
      </c>
      <c r="D160" s="128">
        <v>7</v>
      </c>
      <c r="E160" s="126" t="s">
        <v>57</v>
      </c>
      <c r="F160" s="12"/>
      <c r="G160" s="12"/>
      <c r="H160" s="12">
        <f t="shared" si="68"/>
        <v>0</v>
      </c>
      <c r="I160" s="12">
        <f t="shared" si="69"/>
        <v>0</v>
      </c>
    </row>
    <row r="161" spans="1:9">
      <c r="A161" s="13"/>
      <c r="B161" s="14"/>
      <c r="C161" s="14" t="s">
        <v>14</v>
      </c>
      <c r="D161" s="54"/>
      <c r="E161" s="15"/>
      <c r="F161" s="16"/>
      <c r="G161" s="17"/>
      <c r="H161" s="18">
        <f>ROUND(SUM(H143:H160),0)</f>
        <v>0</v>
      </c>
      <c r="I161" s="18">
        <f>ROUND(SUM(I143:I160),0)</f>
        <v>0</v>
      </c>
    </row>
    <row r="162" spans="1:9">
      <c r="A162" s="49"/>
      <c r="B162"/>
      <c r="C162"/>
      <c r="D162" s="62"/>
      <c r="E162" s="50"/>
      <c r="F162" s="51"/>
      <c r="G162" s="51"/>
      <c r="H162" s="51"/>
      <c r="I162" s="51"/>
    </row>
    <row r="163" spans="1:9">
      <c r="A163" s="49"/>
      <c r="B163"/>
      <c r="C163"/>
      <c r="D163" s="62"/>
      <c r="E163" s="50"/>
      <c r="F163" s="51"/>
      <c r="G163" s="51"/>
      <c r="H163" s="51"/>
      <c r="I163" s="51"/>
    </row>
    <row r="164" spans="1:9" ht="15">
      <c r="A164" s="313" t="s">
        <v>352</v>
      </c>
      <c r="B164" s="313"/>
      <c r="C164" s="313"/>
      <c r="D164" s="313"/>
      <c r="E164" s="313"/>
      <c r="F164" s="313"/>
      <c r="G164" s="313"/>
      <c r="H164" s="313"/>
      <c r="I164" s="313"/>
    </row>
    <row r="165" spans="1:9" ht="15" customHeight="1">
      <c r="A165" s="310" t="s">
        <v>369</v>
      </c>
      <c r="B165" s="311"/>
      <c r="C165" s="311"/>
      <c r="D165" s="311"/>
      <c r="E165" s="311"/>
      <c r="F165" s="311"/>
      <c r="G165" s="311"/>
      <c r="H165" s="311"/>
      <c r="I165" s="312"/>
    </row>
    <row r="166" spans="1:9" s="65" customFormat="1" ht="117.75" customHeight="1">
      <c r="A166" s="129" t="s">
        <v>166</v>
      </c>
      <c r="B166" s="45" t="s">
        <v>165</v>
      </c>
      <c r="C166" s="11" t="s">
        <v>476</v>
      </c>
      <c r="D166" s="131"/>
      <c r="E166" s="132"/>
      <c r="F166" s="41"/>
      <c r="G166" s="41"/>
      <c r="H166" s="12"/>
      <c r="I166" s="12"/>
    </row>
    <row r="167" spans="1:9" s="65" customFormat="1" ht="51.75" customHeight="1">
      <c r="A167" s="127" t="s">
        <v>134</v>
      </c>
      <c r="B167" s="130"/>
      <c r="C167" s="130" t="s">
        <v>266</v>
      </c>
      <c r="D167" s="133">
        <v>15</v>
      </c>
      <c r="E167" s="132" t="s">
        <v>57</v>
      </c>
      <c r="F167" s="12"/>
      <c r="G167" s="12"/>
      <c r="H167" s="12">
        <f t="shared" ref="H167" si="70">ROUND(D167*F167, 0)</f>
        <v>0</v>
      </c>
      <c r="I167" s="12">
        <f t="shared" ref="I167" si="71">ROUND(D167*G167, 0)</f>
        <v>0</v>
      </c>
    </row>
    <row r="168" spans="1:9" s="65" customFormat="1" ht="40.5" customHeight="1">
      <c r="A168" s="127" t="s">
        <v>46</v>
      </c>
      <c r="B168" s="130"/>
      <c r="C168" s="130" t="s">
        <v>265</v>
      </c>
      <c r="D168" s="133">
        <v>2</v>
      </c>
      <c r="E168" s="132" t="s">
        <v>57</v>
      </c>
      <c r="F168" s="12"/>
      <c r="G168" s="12"/>
      <c r="H168" s="12">
        <f t="shared" ref="H168" si="72">ROUND(D168*F168, 0)</f>
        <v>0</v>
      </c>
      <c r="I168" s="12">
        <f t="shared" ref="I168" si="73">ROUND(D168*G168, 0)</f>
        <v>0</v>
      </c>
    </row>
    <row r="169" spans="1:9" s="65" customFormat="1" ht="40.5" customHeight="1">
      <c r="A169" s="127" t="s">
        <v>48</v>
      </c>
      <c r="B169" s="130"/>
      <c r="C169" s="130" t="s">
        <v>267</v>
      </c>
      <c r="D169" s="133">
        <v>13</v>
      </c>
      <c r="E169" s="132" t="s">
        <v>57</v>
      </c>
      <c r="F169" s="12"/>
      <c r="G169" s="12"/>
      <c r="H169" s="12">
        <f t="shared" ref="H169" si="74">ROUND(D169*F169, 0)</f>
        <v>0</v>
      </c>
      <c r="I169" s="12">
        <f t="shared" ref="I169" si="75">ROUND(D169*G169, 0)</f>
        <v>0</v>
      </c>
    </row>
    <row r="170" spans="1:9" s="65" customFormat="1" ht="40.5" customHeight="1">
      <c r="A170" s="127" t="s">
        <v>50</v>
      </c>
      <c r="B170" s="130"/>
      <c r="C170" s="130" t="s">
        <v>268</v>
      </c>
      <c r="D170" s="133">
        <v>12</v>
      </c>
      <c r="E170" s="132" t="s">
        <v>57</v>
      </c>
      <c r="F170" s="12"/>
      <c r="G170" s="12"/>
      <c r="H170" s="12">
        <f t="shared" ref="H170:H171" si="76">ROUND(D170*F170, 0)</f>
        <v>0</v>
      </c>
      <c r="I170" s="12">
        <f t="shared" ref="I170:I171" si="77">ROUND(D170*G170, 0)</f>
        <v>0</v>
      </c>
    </row>
    <row r="171" spans="1:9" s="65" customFormat="1" ht="51.75" customHeight="1">
      <c r="A171" s="127" t="s">
        <v>150</v>
      </c>
      <c r="B171" s="130"/>
      <c r="C171" s="130" t="s">
        <v>269</v>
      </c>
      <c r="D171" s="133">
        <v>1</v>
      </c>
      <c r="E171" s="132" t="s">
        <v>57</v>
      </c>
      <c r="F171" s="12"/>
      <c r="G171" s="12"/>
      <c r="H171" s="12">
        <f t="shared" si="76"/>
        <v>0</v>
      </c>
      <c r="I171" s="12">
        <f t="shared" si="77"/>
        <v>0</v>
      </c>
    </row>
    <row r="172" spans="1:9" s="65" customFormat="1" ht="53.25" customHeight="1">
      <c r="A172" s="127" t="s">
        <v>52</v>
      </c>
      <c r="B172" s="130"/>
      <c r="C172" s="130" t="s">
        <v>270</v>
      </c>
      <c r="D172" s="133">
        <v>1</v>
      </c>
      <c r="E172" s="132" t="s">
        <v>57</v>
      </c>
      <c r="F172" s="12"/>
      <c r="G172" s="12"/>
      <c r="H172" s="12">
        <f t="shared" ref="H172" si="78">ROUND(D172*F172, 0)</f>
        <v>0</v>
      </c>
      <c r="I172" s="12">
        <f t="shared" ref="I172" si="79">ROUND(D172*G172, 0)</f>
        <v>0</v>
      </c>
    </row>
    <row r="173" spans="1:9" s="65" customFormat="1" ht="53.25" customHeight="1">
      <c r="A173" s="127" t="s">
        <v>151</v>
      </c>
      <c r="B173" s="130"/>
      <c r="C173" s="130" t="s">
        <v>343</v>
      </c>
      <c r="D173" s="133">
        <v>1</v>
      </c>
      <c r="E173" s="132" t="s">
        <v>57</v>
      </c>
      <c r="F173" s="12"/>
      <c r="G173" s="12"/>
      <c r="H173" s="12">
        <f t="shared" ref="H173" si="80">ROUND(D173*F173, 0)</f>
        <v>0</v>
      </c>
      <c r="I173" s="12">
        <f t="shared" ref="I173" si="81">ROUND(D173*G173, 0)</f>
        <v>0</v>
      </c>
    </row>
    <row r="174" spans="1:9" s="65" customFormat="1" ht="53.25" customHeight="1">
      <c r="A174" s="127" t="s">
        <v>152</v>
      </c>
      <c r="B174" s="130"/>
      <c r="C174" s="130" t="s">
        <v>271</v>
      </c>
      <c r="D174" s="133">
        <v>1</v>
      </c>
      <c r="E174" s="132" t="s">
        <v>57</v>
      </c>
      <c r="F174" s="12"/>
      <c r="G174" s="12"/>
      <c r="H174" s="12">
        <f t="shared" ref="H174" si="82">ROUND(D174*F174, 0)</f>
        <v>0</v>
      </c>
      <c r="I174" s="12">
        <f t="shared" ref="I174" si="83">ROUND(D174*G174, 0)</f>
        <v>0</v>
      </c>
    </row>
    <row r="175" spans="1:9">
      <c r="A175" s="13"/>
      <c r="B175" s="14"/>
      <c r="C175" s="14" t="s">
        <v>14</v>
      </c>
      <c r="D175" s="54"/>
      <c r="E175" s="15"/>
      <c r="F175" s="16"/>
      <c r="G175" s="17"/>
      <c r="H175" s="18">
        <f>SUM(H167:H174)</f>
        <v>0</v>
      </c>
      <c r="I175" s="18">
        <f>SUM(I167:I174)</f>
        <v>0</v>
      </c>
    </row>
    <row r="178" spans="1:9" ht="18" customHeight="1">
      <c r="A178" s="314" t="s">
        <v>220</v>
      </c>
      <c r="B178" s="314"/>
      <c r="C178" s="314"/>
      <c r="D178" s="314"/>
      <c r="E178" s="314"/>
      <c r="F178" s="314"/>
      <c r="G178" s="314"/>
      <c r="H178" s="314"/>
      <c r="I178" s="314"/>
    </row>
    <row r="179" spans="1:9">
      <c r="A179" s="310" t="s">
        <v>369</v>
      </c>
      <c r="B179" s="311"/>
      <c r="C179" s="311"/>
      <c r="D179" s="311"/>
      <c r="E179" s="311"/>
      <c r="F179" s="311"/>
      <c r="G179" s="311"/>
      <c r="H179" s="311"/>
      <c r="I179" s="312"/>
    </row>
    <row r="180" spans="1:9" ht="60">
      <c r="A180" s="163">
        <v>1</v>
      </c>
      <c r="B180" s="11" t="s">
        <v>12</v>
      </c>
      <c r="C180" s="11" t="s">
        <v>353</v>
      </c>
      <c r="D180" s="72">
        <v>1</v>
      </c>
      <c r="E180" s="19" t="s">
        <v>57</v>
      </c>
      <c r="F180" s="12"/>
      <c r="G180" s="12"/>
      <c r="H180" s="12">
        <f>ROUND(D180*F180, 0)</f>
        <v>0</v>
      </c>
      <c r="I180" s="12">
        <f>ROUND(D180*G180, 0)</f>
        <v>0</v>
      </c>
    </row>
    <row r="181" spans="1:9" ht="60">
      <c r="A181" s="163">
        <v>2</v>
      </c>
      <c r="B181" s="11" t="s">
        <v>280</v>
      </c>
      <c r="C181" s="11" t="s">
        <v>354</v>
      </c>
      <c r="D181" s="72">
        <v>2</v>
      </c>
      <c r="E181" s="19" t="s">
        <v>57</v>
      </c>
      <c r="F181" s="12"/>
      <c r="G181" s="12"/>
      <c r="H181" s="12">
        <f>ROUND(D181*F181, 0)</f>
        <v>0</v>
      </c>
      <c r="I181" s="12">
        <f>ROUND(D181*G181, 0)</f>
        <v>0</v>
      </c>
    </row>
    <row r="182" spans="1:9" ht="72">
      <c r="A182" s="163">
        <v>3</v>
      </c>
      <c r="B182" s="45" t="s">
        <v>356</v>
      </c>
      <c r="C182" s="207" t="s">
        <v>355</v>
      </c>
      <c r="D182" s="9">
        <v>1</v>
      </c>
      <c r="E182" s="9" t="s">
        <v>57</v>
      </c>
      <c r="F182" s="12"/>
      <c r="G182" s="12"/>
      <c r="H182" s="12">
        <f t="shared" ref="H182" si="84">ROUND(D182*F182, 0)</f>
        <v>0</v>
      </c>
      <c r="I182" s="12">
        <f t="shared" ref="I182" si="85">ROUND(D182*G182, 0)</f>
        <v>0</v>
      </c>
    </row>
    <row r="183" spans="1:9" ht="72">
      <c r="A183" s="163">
        <v>4</v>
      </c>
      <c r="B183" s="45" t="s">
        <v>357</v>
      </c>
      <c r="C183" s="207" t="s">
        <v>358</v>
      </c>
      <c r="D183" s="9">
        <v>1</v>
      </c>
      <c r="E183" s="9" t="s">
        <v>57</v>
      </c>
      <c r="F183" s="12"/>
      <c r="G183" s="12"/>
      <c r="H183" s="12">
        <f t="shared" ref="H183" si="86">ROUND(D183*F183, 0)</f>
        <v>0</v>
      </c>
      <c r="I183" s="12">
        <f t="shared" ref="I183" si="87">ROUND(D183*G183, 0)</f>
        <v>0</v>
      </c>
    </row>
    <row r="184" spans="1:9" ht="72">
      <c r="A184" s="163">
        <v>5</v>
      </c>
      <c r="B184" s="45" t="s">
        <v>362</v>
      </c>
      <c r="C184" s="207" t="s">
        <v>359</v>
      </c>
      <c r="D184" s="9">
        <v>1</v>
      </c>
      <c r="E184" s="9" t="s">
        <v>57</v>
      </c>
      <c r="F184" s="12"/>
      <c r="G184" s="12"/>
      <c r="H184" s="12">
        <f t="shared" ref="H184" si="88">ROUND(D184*F184, 0)</f>
        <v>0</v>
      </c>
      <c r="I184" s="12">
        <f t="shared" ref="I184" si="89">ROUND(D184*G184, 0)</f>
        <v>0</v>
      </c>
    </row>
    <row r="185" spans="1:9" ht="48">
      <c r="A185" s="163">
        <v>6</v>
      </c>
      <c r="B185" s="45" t="s">
        <v>12</v>
      </c>
      <c r="C185" s="207" t="s">
        <v>360</v>
      </c>
      <c r="D185" s="9">
        <v>1</v>
      </c>
      <c r="E185" s="9" t="s">
        <v>57</v>
      </c>
      <c r="F185" s="12"/>
      <c r="G185" s="12"/>
      <c r="H185" s="12">
        <f t="shared" ref="H185" si="90">ROUND(D185*F185, 0)</f>
        <v>0</v>
      </c>
      <c r="I185" s="12">
        <f t="shared" ref="I185" si="91">ROUND(D185*G185, 0)</f>
        <v>0</v>
      </c>
    </row>
    <row r="186" spans="1:9" ht="60">
      <c r="A186" s="163">
        <v>7</v>
      </c>
      <c r="B186" s="11" t="s">
        <v>361</v>
      </c>
      <c r="C186" s="207" t="s">
        <v>363</v>
      </c>
      <c r="D186" s="9">
        <v>1</v>
      </c>
      <c r="E186" s="9" t="s">
        <v>57</v>
      </c>
      <c r="F186" s="12"/>
      <c r="G186" s="12"/>
      <c r="H186" s="12">
        <f t="shared" ref="H186" si="92">ROUND(D186*F186, 0)</f>
        <v>0</v>
      </c>
      <c r="I186" s="12">
        <f t="shared" ref="I186" si="93">ROUND(D186*G186, 0)</f>
        <v>0</v>
      </c>
    </row>
    <row r="187" spans="1:9" ht="60">
      <c r="A187" s="163">
        <v>8</v>
      </c>
      <c r="B187" s="11" t="s">
        <v>365</v>
      </c>
      <c r="C187" s="207" t="s">
        <v>364</v>
      </c>
      <c r="D187" s="9">
        <v>1</v>
      </c>
      <c r="E187" s="9" t="s">
        <v>57</v>
      </c>
      <c r="F187" s="12"/>
      <c r="G187" s="12"/>
      <c r="H187" s="12">
        <f t="shared" ref="H187" si="94">ROUND(D187*F187, 0)</f>
        <v>0</v>
      </c>
      <c r="I187" s="12">
        <f t="shared" ref="I187" si="95">ROUND(D187*G187, 0)</f>
        <v>0</v>
      </c>
    </row>
    <row r="188" spans="1:9" ht="60">
      <c r="A188" s="163">
        <v>9</v>
      </c>
      <c r="B188" s="11" t="s">
        <v>367</v>
      </c>
      <c r="C188" s="207" t="s">
        <v>366</v>
      </c>
      <c r="D188" s="9">
        <v>1</v>
      </c>
      <c r="E188" s="9" t="s">
        <v>57</v>
      </c>
      <c r="F188" s="12"/>
      <c r="G188" s="12"/>
      <c r="H188" s="12">
        <f t="shared" ref="H188" si="96">ROUND(D188*F188, 0)</f>
        <v>0</v>
      </c>
      <c r="I188" s="12">
        <f t="shared" ref="I188" si="97">ROUND(D188*G188, 0)</f>
        <v>0</v>
      </c>
    </row>
    <row r="189" spans="1:9" ht="91.5" customHeight="1">
      <c r="A189" s="163">
        <v>10</v>
      </c>
      <c r="B189" s="11" t="s">
        <v>12</v>
      </c>
      <c r="C189" s="207" t="s">
        <v>368</v>
      </c>
      <c r="D189" s="9">
        <v>1</v>
      </c>
      <c r="E189" s="9" t="s">
        <v>57</v>
      </c>
      <c r="F189" s="12"/>
      <c r="G189" s="12"/>
      <c r="H189" s="12">
        <f t="shared" ref="H189" si="98">ROUND(D189*F189, 0)</f>
        <v>0</v>
      </c>
      <c r="I189" s="12">
        <f t="shared" ref="I189" si="99">ROUND(D189*G189, 0)</f>
        <v>0</v>
      </c>
    </row>
    <row r="190" spans="1:9" ht="54" customHeight="1">
      <c r="A190" s="163">
        <v>11</v>
      </c>
      <c r="B190" s="11" t="s">
        <v>12</v>
      </c>
      <c r="C190" s="11" t="s">
        <v>370</v>
      </c>
      <c r="D190" s="72">
        <v>4</v>
      </c>
      <c r="E190" s="19" t="s">
        <v>57</v>
      </c>
      <c r="F190" s="12"/>
      <c r="G190" s="12"/>
      <c r="H190" s="12">
        <f>ROUND(D190*F190, 0)</f>
        <v>0</v>
      </c>
      <c r="I190" s="12">
        <f>ROUND(D190*G190, 0)</f>
        <v>0</v>
      </c>
    </row>
    <row r="191" spans="1:9" ht="65">
      <c r="A191" s="163">
        <v>12</v>
      </c>
      <c r="B191" s="208" t="s">
        <v>278</v>
      </c>
      <c r="C191" s="209" t="s">
        <v>371</v>
      </c>
      <c r="D191" s="72">
        <v>4</v>
      </c>
      <c r="E191" s="19" t="s">
        <v>372</v>
      </c>
      <c r="F191" s="12"/>
      <c r="G191" s="12"/>
      <c r="H191" s="12">
        <f>ROUND(D191*F191, 0)</f>
        <v>0</v>
      </c>
      <c r="I191" s="12">
        <f>ROUND(D191*G191, 0)</f>
        <v>0</v>
      </c>
    </row>
    <row r="192" spans="1:9">
      <c r="A192" s="13"/>
      <c r="B192" s="14"/>
      <c r="C192" s="14" t="s">
        <v>14</v>
      </c>
      <c r="D192" s="54"/>
      <c r="E192" s="15"/>
      <c r="F192" s="16"/>
      <c r="G192" s="17"/>
      <c r="H192" s="18">
        <f>SUM(H180:H191)</f>
        <v>0</v>
      </c>
      <c r="I192" s="18">
        <f>SUM(I180:I191)</f>
        <v>0</v>
      </c>
    </row>
    <row r="194" spans="1:9">
      <c r="A194" s="49"/>
      <c r="B194"/>
      <c r="C194"/>
      <c r="D194" s="62"/>
      <c r="E194" s="50"/>
      <c r="F194" s="51"/>
      <c r="G194" s="51"/>
      <c r="H194" s="51"/>
      <c r="I194" s="51"/>
    </row>
    <row r="195" spans="1:9" ht="15">
      <c r="A195" s="314" t="s">
        <v>160</v>
      </c>
      <c r="B195" s="314"/>
      <c r="C195" s="314"/>
      <c r="D195" s="320"/>
      <c r="E195" s="320"/>
      <c r="F195" s="320"/>
      <c r="G195" s="320"/>
      <c r="H195" s="320"/>
      <c r="I195" s="320"/>
    </row>
    <row r="196" spans="1:9">
      <c r="A196" s="310" t="s">
        <v>344</v>
      </c>
      <c r="B196" s="311"/>
      <c r="C196" s="311"/>
      <c r="D196" s="311"/>
      <c r="E196" s="311"/>
      <c r="F196" s="311"/>
      <c r="G196" s="311"/>
      <c r="H196" s="311"/>
      <c r="I196" s="312"/>
    </row>
    <row r="197" spans="1:9" ht="52.5" customHeight="1">
      <c r="A197" s="134">
        <v>1</v>
      </c>
      <c r="B197" s="45" t="s">
        <v>161</v>
      </c>
      <c r="C197" s="82" t="s">
        <v>350</v>
      </c>
      <c r="D197" s="201"/>
      <c r="E197" s="164"/>
      <c r="F197" s="142"/>
      <c r="G197" s="142"/>
      <c r="H197" s="142"/>
      <c r="I197" s="100"/>
    </row>
    <row r="198" spans="1:9" ht="28.5" customHeight="1">
      <c r="A198" s="40" t="s">
        <v>134</v>
      </c>
      <c r="B198" s="45"/>
      <c r="C198" s="11" t="s">
        <v>345</v>
      </c>
      <c r="D198" s="199">
        <v>1</v>
      </c>
      <c r="E198" s="69" t="s">
        <v>57</v>
      </c>
      <c r="F198" s="12"/>
      <c r="G198" s="12"/>
      <c r="H198" s="12">
        <f>ROUND(D198*F198, 0)</f>
        <v>0</v>
      </c>
      <c r="I198" s="12">
        <f>ROUND(D198*G198, 0)</f>
        <v>0</v>
      </c>
    </row>
    <row r="199" spans="1:9" ht="36">
      <c r="A199" s="40" t="s">
        <v>46</v>
      </c>
      <c r="B199" s="45"/>
      <c r="C199" s="11" t="s">
        <v>346</v>
      </c>
      <c r="D199" s="128">
        <v>8</v>
      </c>
      <c r="E199" s="19" t="s">
        <v>57</v>
      </c>
      <c r="F199" s="12"/>
      <c r="G199" s="12"/>
      <c r="H199" s="12">
        <f t="shared" ref="H199:H203" si="100">ROUND(D199*F199, 0)</f>
        <v>0</v>
      </c>
      <c r="I199" s="12">
        <f t="shared" ref="I199:I203" si="101">ROUND(D199*G199, 0)</f>
        <v>0</v>
      </c>
    </row>
    <row r="200" spans="1:9" ht="24">
      <c r="A200" s="40" t="s">
        <v>48</v>
      </c>
      <c r="B200" s="45"/>
      <c r="C200" s="11" t="s">
        <v>347</v>
      </c>
      <c r="D200" s="128">
        <v>1</v>
      </c>
      <c r="E200" s="19" t="s">
        <v>57</v>
      </c>
      <c r="F200" s="12"/>
      <c r="G200" s="12"/>
      <c r="H200" s="12">
        <f t="shared" si="100"/>
        <v>0</v>
      </c>
      <c r="I200" s="12">
        <f t="shared" si="101"/>
        <v>0</v>
      </c>
    </row>
    <row r="201" spans="1:9" ht="24">
      <c r="A201" s="40" t="s">
        <v>50</v>
      </c>
      <c r="B201" s="45"/>
      <c r="C201" s="11" t="s">
        <v>348</v>
      </c>
      <c r="D201" s="128">
        <v>1</v>
      </c>
      <c r="E201" s="19" t="s">
        <v>57</v>
      </c>
      <c r="F201" s="12"/>
      <c r="G201" s="12"/>
      <c r="H201" s="12">
        <f t="shared" si="100"/>
        <v>0</v>
      </c>
      <c r="I201" s="12">
        <f t="shared" si="101"/>
        <v>0</v>
      </c>
    </row>
    <row r="202" spans="1:9" ht="24">
      <c r="A202" s="40" t="s">
        <v>150</v>
      </c>
      <c r="B202" s="45"/>
      <c r="C202" s="11" t="s">
        <v>349</v>
      </c>
      <c r="D202" s="128">
        <v>1</v>
      </c>
      <c r="E202" s="19" t="s">
        <v>57</v>
      </c>
      <c r="F202" s="12"/>
      <c r="G202" s="12"/>
      <c r="H202" s="12">
        <f t="shared" si="100"/>
        <v>0</v>
      </c>
      <c r="I202" s="12">
        <f t="shared" si="101"/>
        <v>0</v>
      </c>
    </row>
    <row r="203" spans="1:9" ht="27.75" customHeight="1">
      <c r="A203" s="40" t="s">
        <v>52</v>
      </c>
      <c r="B203" s="45"/>
      <c r="C203" s="11" t="s">
        <v>351</v>
      </c>
      <c r="D203" s="128">
        <v>1</v>
      </c>
      <c r="E203" s="19" t="s">
        <v>57</v>
      </c>
      <c r="F203" s="12"/>
      <c r="G203" s="12"/>
      <c r="H203" s="12">
        <f t="shared" si="100"/>
        <v>0</v>
      </c>
      <c r="I203" s="12">
        <f t="shared" si="101"/>
        <v>0</v>
      </c>
    </row>
    <row r="204" spans="1:9" s="63" customFormat="1" ht="15.75" customHeight="1">
      <c r="A204" s="219"/>
      <c r="B204" s="220"/>
      <c r="C204" s="220" t="s">
        <v>14</v>
      </c>
      <c r="D204" s="221"/>
      <c r="E204" s="220"/>
      <c r="F204" s="222"/>
      <c r="G204" s="223"/>
      <c r="H204" s="224">
        <f>SUM(H198:H203)</f>
        <v>0</v>
      </c>
      <c r="I204" s="224">
        <f>ROUND(SUM(I197:I203),0)</f>
        <v>0</v>
      </c>
    </row>
    <row r="206" spans="1:9">
      <c r="A206" s="49"/>
      <c r="B206"/>
      <c r="C206"/>
      <c r="D206" s="62"/>
      <c r="E206" s="50"/>
      <c r="F206" s="51"/>
      <c r="G206" s="51"/>
      <c r="H206" s="51"/>
      <c r="I206" s="51"/>
    </row>
    <row r="207" spans="1:9" ht="15">
      <c r="A207" s="314" t="s">
        <v>71</v>
      </c>
      <c r="B207" s="314"/>
      <c r="C207" s="314"/>
      <c r="D207" s="314"/>
      <c r="E207" s="314"/>
      <c r="F207" s="314"/>
      <c r="G207" s="314"/>
      <c r="H207" s="314"/>
      <c r="I207" s="314"/>
    </row>
    <row r="208" spans="1:9">
      <c r="A208" s="298" t="s">
        <v>312</v>
      </c>
      <c r="B208" s="299"/>
      <c r="C208" s="299"/>
      <c r="D208" s="299"/>
      <c r="E208" s="299"/>
      <c r="F208" s="299"/>
      <c r="G208" s="299"/>
      <c r="H208" s="299"/>
      <c r="I208" s="300"/>
    </row>
    <row r="209" spans="1:9" ht="66.75" customHeight="1">
      <c r="A209" s="40">
        <v>1</v>
      </c>
      <c r="B209" s="11" t="s">
        <v>91</v>
      </c>
      <c r="C209" s="11" t="s">
        <v>72</v>
      </c>
      <c r="D209" s="73">
        <v>2941.92</v>
      </c>
      <c r="E209" s="19" t="s">
        <v>11</v>
      </c>
      <c r="F209" s="12"/>
      <c r="G209" s="12"/>
      <c r="H209" s="12">
        <f t="shared" ref="H209:H210" si="102">ROUND(D209*F209, 0)</f>
        <v>0</v>
      </c>
      <c r="I209" s="12">
        <f t="shared" ref="I209:I210" si="103">ROUND(D209*G209, 0)</f>
        <v>0</v>
      </c>
    </row>
    <row r="210" spans="1:9" ht="79.5" customHeight="1">
      <c r="A210" s="40">
        <v>2</v>
      </c>
      <c r="B210" s="11" t="s">
        <v>167</v>
      </c>
      <c r="C210" s="11" t="s">
        <v>477</v>
      </c>
      <c r="D210" s="73">
        <v>2941.92</v>
      </c>
      <c r="E210" s="19" t="s">
        <v>11</v>
      </c>
      <c r="F210" s="12"/>
      <c r="G210" s="12"/>
      <c r="H210" s="12">
        <f t="shared" si="102"/>
        <v>0</v>
      </c>
      <c r="I210" s="12">
        <f t="shared" si="103"/>
        <v>0</v>
      </c>
    </row>
    <row r="211" spans="1:9">
      <c r="A211" s="13"/>
      <c r="B211" s="14"/>
      <c r="C211" s="14" t="s">
        <v>14</v>
      </c>
      <c r="D211" s="54"/>
      <c r="E211" s="15"/>
      <c r="F211" s="16"/>
      <c r="G211" s="17"/>
      <c r="H211" s="18">
        <f>ROUND(SUM(H209:H210),0)</f>
        <v>0</v>
      </c>
      <c r="I211" s="18">
        <f>ROUND(SUM(I209:I210),0)</f>
        <v>0</v>
      </c>
    </row>
    <row r="214" spans="1:9" ht="15">
      <c r="A214" s="314" t="s">
        <v>73</v>
      </c>
      <c r="B214" s="314"/>
      <c r="C214" s="314"/>
      <c r="D214" s="314"/>
      <c r="E214" s="314"/>
      <c r="F214" s="314"/>
      <c r="G214" s="314"/>
      <c r="H214" s="314"/>
      <c r="I214" s="314"/>
    </row>
    <row r="215" spans="1:9">
      <c r="A215" s="298" t="s">
        <v>311</v>
      </c>
      <c r="B215" s="299"/>
      <c r="C215" s="299"/>
      <c r="D215" s="299"/>
      <c r="E215" s="299"/>
      <c r="F215" s="299"/>
      <c r="G215" s="299"/>
      <c r="H215" s="299"/>
      <c r="I215" s="300"/>
    </row>
    <row r="216" spans="1:9" ht="81.75" customHeight="1">
      <c r="A216" s="135">
        <v>1</v>
      </c>
      <c r="B216" s="82" t="s">
        <v>97</v>
      </c>
      <c r="C216" s="11" t="s">
        <v>74</v>
      </c>
      <c r="D216" s="48">
        <v>271.7</v>
      </c>
      <c r="E216" s="19" t="s">
        <v>9</v>
      </c>
      <c r="F216" s="12"/>
      <c r="G216" s="12"/>
      <c r="H216" s="12">
        <f t="shared" ref="H216:H233" si="104">ROUND(D216*F216, 0)</f>
        <v>0</v>
      </c>
      <c r="I216" s="12">
        <f t="shared" ref="I216:I233" si="105">ROUND(D216*G216, 0)</f>
        <v>0</v>
      </c>
    </row>
    <row r="217" spans="1:9" ht="72">
      <c r="A217" s="135">
        <v>2</v>
      </c>
      <c r="B217" s="136" t="s">
        <v>98</v>
      </c>
      <c r="C217" s="137" t="s">
        <v>75</v>
      </c>
      <c r="D217" s="48">
        <v>271.7</v>
      </c>
      <c r="E217" s="139" t="s">
        <v>9</v>
      </c>
      <c r="F217" s="140"/>
      <c r="G217" s="141"/>
      <c r="H217" s="140">
        <f t="shared" si="104"/>
        <v>0</v>
      </c>
      <c r="I217" s="141">
        <f t="shared" si="105"/>
        <v>0</v>
      </c>
    </row>
    <row r="218" spans="1:9" ht="80.25" customHeight="1">
      <c r="A218" s="135">
        <v>3</v>
      </c>
      <c r="B218" s="82" t="s">
        <v>97</v>
      </c>
      <c r="C218" s="11" t="s">
        <v>76</v>
      </c>
      <c r="D218" s="48">
        <v>162.80000000000001</v>
      </c>
      <c r="E218" s="19" t="s">
        <v>9</v>
      </c>
      <c r="F218" s="12"/>
      <c r="G218" s="12"/>
      <c r="H218" s="12">
        <f t="shared" ref="H218:H223" si="106">ROUND(D218*F218, 0)</f>
        <v>0</v>
      </c>
      <c r="I218" s="12">
        <f t="shared" ref="I218:I223" si="107">ROUND(D218*G218, 0)</f>
        <v>0</v>
      </c>
    </row>
    <row r="219" spans="1:9" ht="77.25" customHeight="1">
      <c r="A219" s="135">
        <v>4</v>
      </c>
      <c r="B219" s="136" t="s">
        <v>98</v>
      </c>
      <c r="C219" s="137" t="s">
        <v>77</v>
      </c>
      <c r="D219" s="48">
        <v>162.80000000000001</v>
      </c>
      <c r="E219" s="19" t="s">
        <v>9</v>
      </c>
      <c r="F219" s="142"/>
      <c r="G219" s="12"/>
      <c r="H219" s="142">
        <f t="shared" si="106"/>
        <v>0</v>
      </c>
      <c r="I219" s="12">
        <f t="shared" si="107"/>
        <v>0</v>
      </c>
    </row>
    <row r="220" spans="1:9" ht="36">
      <c r="A220" s="135">
        <v>5</v>
      </c>
      <c r="B220" s="82" t="s">
        <v>168</v>
      </c>
      <c r="C220" s="83" t="s">
        <v>122</v>
      </c>
      <c r="D220" s="138">
        <v>38.549999999999997</v>
      </c>
      <c r="E220" s="139" t="s">
        <v>11</v>
      </c>
      <c r="F220" s="12"/>
      <c r="G220" s="12"/>
      <c r="H220" s="142">
        <f t="shared" ref="H220" si="108">ROUND(D220*F220, 0)</f>
        <v>0</v>
      </c>
      <c r="I220" s="12">
        <f t="shared" ref="I220" si="109">ROUND(D220*G220, 0)</f>
        <v>0</v>
      </c>
    </row>
    <row r="221" spans="1:9" ht="36">
      <c r="A221" s="135">
        <v>6</v>
      </c>
      <c r="B221" s="82" t="s">
        <v>105</v>
      </c>
      <c r="C221" s="83" t="s">
        <v>162</v>
      </c>
      <c r="D221" s="48">
        <v>68.44</v>
      </c>
      <c r="E221" s="19" t="s">
        <v>9</v>
      </c>
      <c r="F221" s="12"/>
      <c r="G221" s="12"/>
      <c r="H221" s="12">
        <f t="shared" si="106"/>
        <v>0</v>
      </c>
      <c r="I221" s="12">
        <f t="shared" si="107"/>
        <v>0</v>
      </c>
    </row>
    <row r="222" spans="1:9" ht="39" customHeight="1">
      <c r="A222" s="135">
        <v>7</v>
      </c>
      <c r="B222" s="152" t="s">
        <v>173</v>
      </c>
      <c r="C222" s="11" t="s">
        <v>163</v>
      </c>
      <c r="D222" s="145">
        <v>53.2</v>
      </c>
      <c r="E222" s="143" t="s">
        <v>11</v>
      </c>
      <c r="F222" s="144"/>
      <c r="G222" s="144"/>
      <c r="H222" s="12">
        <f t="shared" si="106"/>
        <v>0</v>
      </c>
      <c r="I222" s="12">
        <f t="shared" si="107"/>
        <v>0</v>
      </c>
    </row>
    <row r="223" spans="1:9" ht="42" customHeight="1">
      <c r="A223" s="135">
        <v>8</v>
      </c>
      <c r="B223" s="152" t="s">
        <v>174</v>
      </c>
      <c r="C223" s="11" t="s">
        <v>175</v>
      </c>
      <c r="D223" s="145">
        <v>35</v>
      </c>
      <c r="E223" s="143" t="s">
        <v>11</v>
      </c>
      <c r="F223" s="144"/>
      <c r="G223" s="144"/>
      <c r="H223" s="12">
        <f t="shared" si="106"/>
        <v>0</v>
      </c>
      <c r="I223" s="12">
        <f t="shared" si="107"/>
        <v>0</v>
      </c>
    </row>
    <row r="224" spans="1:9" ht="52.5" customHeight="1">
      <c r="A224" s="135">
        <v>9</v>
      </c>
      <c r="B224" s="82" t="s">
        <v>101</v>
      </c>
      <c r="C224" s="11" t="s">
        <v>102</v>
      </c>
      <c r="D224" s="124">
        <v>164</v>
      </c>
      <c r="E224" s="19" t="s">
        <v>9</v>
      </c>
      <c r="F224" s="12"/>
      <c r="G224" s="12"/>
      <c r="H224" s="12">
        <f t="shared" ref="H224" si="110">ROUND(D224*F224, 0)</f>
        <v>0</v>
      </c>
      <c r="I224" s="12">
        <f t="shared" ref="I224" si="111">ROUND(D224*G224, 0)</f>
        <v>0</v>
      </c>
    </row>
    <row r="225" spans="1:9" ht="48">
      <c r="A225" s="135">
        <v>10</v>
      </c>
      <c r="B225" s="82" t="s">
        <v>101</v>
      </c>
      <c r="C225" s="11" t="s">
        <v>78</v>
      </c>
      <c r="D225" s="124">
        <v>55</v>
      </c>
      <c r="E225" s="19" t="s">
        <v>9</v>
      </c>
      <c r="F225" s="12"/>
      <c r="G225" s="12"/>
      <c r="H225" s="12">
        <f t="shared" si="104"/>
        <v>0</v>
      </c>
      <c r="I225" s="12">
        <f t="shared" si="105"/>
        <v>0</v>
      </c>
    </row>
    <row r="226" spans="1:9" ht="48">
      <c r="A226" s="135">
        <v>11</v>
      </c>
      <c r="B226" s="82" t="s">
        <v>79</v>
      </c>
      <c r="C226" s="11" t="s">
        <v>80</v>
      </c>
      <c r="D226" s="61">
        <f>D224+D225+D227</f>
        <v>764</v>
      </c>
      <c r="E226" s="19" t="s">
        <v>11</v>
      </c>
      <c r="F226" s="12"/>
      <c r="G226" s="12"/>
      <c r="H226" s="12">
        <f t="shared" si="104"/>
        <v>0</v>
      </c>
      <c r="I226" s="12">
        <f t="shared" si="105"/>
        <v>0</v>
      </c>
    </row>
    <row r="227" spans="1:9" ht="60">
      <c r="A227" s="135">
        <v>12</v>
      </c>
      <c r="B227" s="82" t="s">
        <v>103</v>
      </c>
      <c r="C227" s="11" t="s">
        <v>81</v>
      </c>
      <c r="D227" s="61">
        <v>545</v>
      </c>
      <c r="E227" s="19" t="s">
        <v>11</v>
      </c>
      <c r="F227" s="12"/>
      <c r="G227" s="12"/>
      <c r="H227" s="12">
        <f t="shared" si="104"/>
        <v>0</v>
      </c>
      <c r="I227" s="12">
        <f t="shared" si="105"/>
        <v>0</v>
      </c>
    </row>
    <row r="228" spans="1:9" ht="48">
      <c r="A228" s="135">
        <v>13</v>
      </c>
      <c r="B228" s="152" t="s">
        <v>170</v>
      </c>
      <c r="C228" s="11" t="s">
        <v>111</v>
      </c>
      <c r="D228" s="48">
        <v>363.3</v>
      </c>
      <c r="E228" s="19" t="s">
        <v>9</v>
      </c>
      <c r="F228" s="12"/>
      <c r="G228" s="12"/>
      <c r="H228" s="12">
        <f t="shared" si="104"/>
        <v>0</v>
      </c>
      <c r="I228" s="12">
        <f t="shared" si="105"/>
        <v>0</v>
      </c>
    </row>
    <row r="229" spans="1:9" ht="31.5" customHeight="1">
      <c r="A229" s="135">
        <v>14</v>
      </c>
      <c r="B229" s="152" t="s">
        <v>169</v>
      </c>
      <c r="C229" s="11" t="s">
        <v>112</v>
      </c>
      <c r="D229" s="48">
        <v>363.3</v>
      </c>
      <c r="E229" s="19" t="s">
        <v>11</v>
      </c>
      <c r="F229" s="12"/>
      <c r="G229" s="12"/>
      <c r="H229" s="12">
        <f t="shared" si="104"/>
        <v>0</v>
      </c>
      <c r="I229" s="12">
        <f t="shared" si="105"/>
        <v>0</v>
      </c>
    </row>
    <row r="230" spans="1:9" ht="30.75" customHeight="1">
      <c r="A230" s="135">
        <v>15</v>
      </c>
      <c r="B230" s="152" t="s">
        <v>171</v>
      </c>
      <c r="C230" s="11" t="s">
        <v>114</v>
      </c>
      <c r="D230" s="48">
        <v>35.200000000000003</v>
      </c>
      <c r="E230" s="19" t="s">
        <v>11</v>
      </c>
      <c r="F230" s="12"/>
      <c r="G230" s="12"/>
      <c r="H230" s="12">
        <f>ROUND(D230*F230, 0)</f>
        <v>0</v>
      </c>
      <c r="I230" s="12">
        <f>ROUND(D230*G230, 0)</f>
        <v>0</v>
      </c>
    </row>
    <row r="231" spans="1:9" ht="29.25" customHeight="1">
      <c r="A231" s="135">
        <v>16</v>
      </c>
      <c r="B231" s="152" t="s">
        <v>172</v>
      </c>
      <c r="C231" s="11" t="s">
        <v>115</v>
      </c>
      <c r="D231" s="48">
        <v>35.200000000000003</v>
      </c>
      <c r="E231" s="19" t="s">
        <v>11</v>
      </c>
      <c r="F231" s="12"/>
      <c r="G231" s="12"/>
      <c r="H231" s="12">
        <f>ROUND(D231*F231, 0)</f>
        <v>0</v>
      </c>
      <c r="I231" s="12">
        <f>ROUND(D231*G231, 0)</f>
        <v>0</v>
      </c>
    </row>
    <row r="232" spans="1:9" ht="72">
      <c r="A232" s="135">
        <v>17</v>
      </c>
      <c r="B232" s="111" t="s">
        <v>100</v>
      </c>
      <c r="C232" s="11" t="s">
        <v>263</v>
      </c>
      <c r="D232" s="48">
        <v>148</v>
      </c>
      <c r="E232" s="19" t="s">
        <v>9</v>
      </c>
      <c r="F232" s="12"/>
      <c r="G232" s="12"/>
      <c r="H232" s="12">
        <f t="shared" si="104"/>
        <v>0</v>
      </c>
      <c r="I232" s="12">
        <f t="shared" si="105"/>
        <v>0</v>
      </c>
    </row>
    <row r="233" spans="1:9" ht="54" customHeight="1">
      <c r="A233" s="135">
        <v>18</v>
      </c>
      <c r="B233" s="82" t="s">
        <v>124</v>
      </c>
      <c r="C233" s="11" t="s">
        <v>82</v>
      </c>
      <c r="D233" s="61">
        <v>312</v>
      </c>
      <c r="E233" s="19" t="s">
        <v>11</v>
      </c>
      <c r="F233" s="12"/>
      <c r="G233" s="12"/>
      <c r="H233" s="12">
        <f t="shared" si="104"/>
        <v>0</v>
      </c>
      <c r="I233" s="12">
        <f t="shared" si="105"/>
        <v>0</v>
      </c>
    </row>
    <row r="234" spans="1:9">
      <c r="A234" s="13"/>
      <c r="B234" s="14"/>
      <c r="C234" s="14" t="s">
        <v>14</v>
      </c>
      <c r="D234" s="54"/>
      <c r="E234" s="15"/>
      <c r="F234" s="16"/>
      <c r="G234" s="17"/>
      <c r="H234" s="18">
        <f>ROUND(SUM(H216:H233),0)</f>
        <v>0</v>
      </c>
      <c r="I234" s="18">
        <f>ROUND(SUM(I216:I233),0)</f>
        <v>0</v>
      </c>
    </row>
    <row r="237" spans="1:9">
      <c r="A237" s="307" t="s">
        <v>314</v>
      </c>
      <c r="B237" s="308"/>
      <c r="C237" s="308"/>
      <c r="D237" s="308"/>
      <c r="E237" s="308"/>
      <c r="F237" s="308"/>
      <c r="G237" s="308"/>
      <c r="H237" s="308"/>
      <c r="I237" s="309"/>
    </row>
    <row r="238" spans="1:9" s="63" customFormat="1" ht="22">
      <c r="A238" s="135">
        <v>1</v>
      </c>
      <c r="B238" s="146" t="s">
        <v>12</v>
      </c>
      <c r="C238" s="147" t="s">
        <v>313</v>
      </c>
      <c r="D238" s="148">
        <v>1</v>
      </c>
      <c r="E238" s="149" t="s">
        <v>57</v>
      </c>
      <c r="F238" s="150"/>
      <c r="G238" s="150"/>
      <c r="H238" s="150">
        <f t="shared" ref="H238" si="112">ROUND(D238*F238, 0)</f>
        <v>0</v>
      </c>
      <c r="I238" s="150">
        <f t="shared" ref="I238" si="113">ROUND(D238*G238, 0)</f>
        <v>0</v>
      </c>
    </row>
    <row r="239" spans="1:9" ht="12" customHeight="1">
      <c r="A239" s="13"/>
      <c r="B239" s="14"/>
      <c r="C239" s="14" t="s">
        <v>14</v>
      </c>
      <c r="D239" s="54"/>
      <c r="E239" s="15"/>
      <c r="F239" s="16"/>
      <c r="G239" s="17"/>
      <c r="H239" s="18">
        <f>ROUND(SUM(H238:H238),0)</f>
        <v>0</v>
      </c>
      <c r="I239" s="18">
        <f>ROUND(SUM(I238:I238),0)</f>
        <v>0</v>
      </c>
    </row>
    <row r="240" spans="1:9" ht="12" customHeight="1"/>
    <row r="241" spans="1:9" ht="12" customHeight="1"/>
    <row r="242" spans="1:9" ht="12" customHeight="1">
      <c r="A242" s="307" t="s">
        <v>373</v>
      </c>
      <c r="B242" s="308"/>
      <c r="C242" s="308"/>
      <c r="D242" s="308"/>
      <c r="E242" s="308"/>
      <c r="F242" s="308"/>
      <c r="G242" s="308"/>
      <c r="H242" s="308"/>
      <c r="I242" s="309"/>
    </row>
    <row r="243" spans="1:9" ht="12" customHeight="1">
      <c r="A243" s="40">
        <v>1</v>
      </c>
      <c r="B243" s="75" t="s">
        <v>33</v>
      </c>
      <c r="C243" s="84" t="s">
        <v>413</v>
      </c>
      <c r="D243" s="85">
        <v>7.1</v>
      </c>
      <c r="E243" s="86" t="s">
        <v>13</v>
      </c>
      <c r="F243" s="87"/>
      <c r="G243" s="87"/>
      <c r="H243" s="12">
        <f t="shared" ref="H243" si="114">ROUND(D243*F243, 0)</f>
        <v>0</v>
      </c>
      <c r="I243" s="12">
        <f t="shared" ref="I243" si="115">ROUND(D243*G243, 0)</f>
        <v>0</v>
      </c>
    </row>
    <row r="244" spans="1:9" ht="36">
      <c r="A244" s="40">
        <v>2</v>
      </c>
      <c r="B244" s="11" t="s">
        <v>29</v>
      </c>
      <c r="C244" s="84" t="s">
        <v>35</v>
      </c>
      <c r="D244" s="85">
        <v>8.6</v>
      </c>
      <c r="E244" s="86" t="s">
        <v>25</v>
      </c>
      <c r="F244" s="87"/>
      <c r="G244" s="87"/>
      <c r="H244" s="12">
        <f t="shared" ref="H244:H254" si="116">ROUND(D244*F244, 0)</f>
        <v>0</v>
      </c>
      <c r="I244" s="12">
        <f t="shared" ref="I244:I254" si="117">ROUND(D244*G244, 0)</f>
        <v>0</v>
      </c>
    </row>
    <row r="245" spans="1:9" ht="42.75" customHeight="1">
      <c r="A245" s="40">
        <v>3</v>
      </c>
      <c r="B245" s="75" t="s">
        <v>37</v>
      </c>
      <c r="C245" s="79" t="s">
        <v>440</v>
      </c>
      <c r="D245" s="88">
        <v>7.1</v>
      </c>
      <c r="E245" s="89" t="s">
        <v>13</v>
      </c>
      <c r="F245" s="90"/>
      <c r="G245" s="90"/>
      <c r="H245" s="12">
        <f t="shared" si="116"/>
        <v>0</v>
      </c>
      <c r="I245" s="12">
        <f t="shared" si="117"/>
        <v>0</v>
      </c>
    </row>
    <row r="246" spans="1:9" ht="24">
      <c r="A246" s="40">
        <v>4</v>
      </c>
      <c r="B246" s="75" t="s">
        <v>228</v>
      </c>
      <c r="C246" s="79" t="s">
        <v>439</v>
      </c>
      <c r="D246" s="210">
        <v>21.3</v>
      </c>
      <c r="E246" s="77" t="s">
        <v>11</v>
      </c>
      <c r="F246" s="90"/>
      <c r="G246" s="90"/>
      <c r="H246" s="12">
        <f t="shared" si="116"/>
        <v>0</v>
      </c>
      <c r="I246" s="12">
        <f t="shared" si="117"/>
        <v>0</v>
      </c>
    </row>
    <row r="247" spans="1:9" ht="43.5" customHeight="1">
      <c r="A247" s="40">
        <v>5</v>
      </c>
      <c r="B247" s="75" t="s">
        <v>304</v>
      </c>
      <c r="C247" s="94" t="s">
        <v>438</v>
      </c>
      <c r="D247" s="210">
        <f>17.74*0.25</f>
        <v>4.4349999999999996</v>
      </c>
      <c r="E247" s="89" t="s">
        <v>13</v>
      </c>
      <c r="F247" s="90"/>
      <c r="G247" s="90"/>
      <c r="H247" s="12">
        <f t="shared" si="116"/>
        <v>0</v>
      </c>
      <c r="I247" s="12">
        <f t="shared" si="117"/>
        <v>0</v>
      </c>
    </row>
    <row r="248" spans="1:9" ht="84">
      <c r="A248" s="40">
        <v>6</v>
      </c>
      <c r="B248" s="8" t="s">
        <v>12</v>
      </c>
      <c r="C248" s="8" t="s">
        <v>443</v>
      </c>
      <c r="D248" s="151">
        <v>1</v>
      </c>
      <c r="E248" s="9" t="s">
        <v>57</v>
      </c>
      <c r="F248" s="12"/>
      <c r="G248" s="12"/>
      <c r="H248" s="12">
        <f t="shared" si="116"/>
        <v>0</v>
      </c>
      <c r="I248" s="12">
        <f t="shared" si="117"/>
        <v>0</v>
      </c>
    </row>
    <row r="249" spans="1:9" ht="72">
      <c r="A249" s="40">
        <v>7</v>
      </c>
      <c r="B249" s="8" t="s">
        <v>12</v>
      </c>
      <c r="C249" s="8" t="s">
        <v>442</v>
      </c>
      <c r="D249" s="151">
        <v>1</v>
      </c>
      <c r="E249" s="9" t="s">
        <v>57</v>
      </c>
      <c r="F249" s="12"/>
      <c r="G249" s="12"/>
      <c r="H249" s="12">
        <f t="shared" si="116"/>
        <v>0</v>
      </c>
      <c r="I249" s="12">
        <f t="shared" si="117"/>
        <v>0</v>
      </c>
    </row>
    <row r="250" spans="1:9" ht="60">
      <c r="A250" s="40">
        <v>8</v>
      </c>
      <c r="B250" s="8" t="s">
        <v>12</v>
      </c>
      <c r="C250" s="8" t="s">
        <v>441</v>
      </c>
      <c r="D250" s="248"/>
      <c r="E250" s="225"/>
      <c r="F250" s="226"/>
      <c r="G250" s="226"/>
      <c r="H250" s="226"/>
      <c r="I250" s="249"/>
    </row>
    <row r="251" spans="1:9">
      <c r="A251" s="135" t="s">
        <v>448</v>
      </c>
      <c r="B251" s="8"/>
      <c r="C251" s="8" t="s">
        <v>445</v>
      </c>
      <c r="D251" s="151">
        <v>1</v>
      </c>
      <c r="E251" s="9" t="s">
        <v>57</v>
      </c>
      <c r="F251" s="12"/>
      <c r="G251" s="12"/>
      <c r="H251" s="12">
        <f t="shared" si="116"/>
        <v>0</v>
      </c>
      <c r="I251" s="12">
        <f t="shared" si="117"/>
        <v>0</v>
      </c>
    </row>
    <row r="252" spans="1:9">
      <c r="A252" s="135" t="s">
        <v>449</v>
      </c>
      <c r="B252" s="8"/>
      <c r="C252" s="8" t="s">
        <v>447</v>
      </c>
      <c r="D252" s="151">
        <v>1</v>
      </c>
      <c r="E252" s="9" t="s">
        <v>57</v>
      </c>
      <c r="F252" s="12"/>
      <c r="G252" s="12"/>
      <c r="H252" s="12">
        <f t="shared" si="116"/>
        <v>0</v>
      </c>
      <c r="I252" s="12">
        <f t="shared" si="117"/>
        <v>0</v>
      </c>
    </row>
    <row r="253" spans="1:9">
      <c r="A253" s="135" t="s">
        <v>450</v>
      </c>
      <c r="B253" s="8"/>
      <c r="C253" s="8" t="s">
        <v>444</v>
      </c>
      <c r="D253" s="151">
        <v>3</v>
      </c>
      <c r="E253" s="9" t="s">
        <v>57</v>
      </c>
      <c r="F253" s="12"/>
      <c r="G253" s="12"/>
      <c r="H253" s="12">
        <f t="shared" si="116"/>
        <v>0</v>
      </c>
      <c r="I253" s="12">
        <f t="shared" si="117"/>
        <v>0</v>
      </c>
    </row>
    <row r="254" spans="1:9">
      <c r="A254" s="135" t="s">
        <v>451</v>
      </c>
      <c r="B254" s="8"/>
      <c r="C254" s="8" t="s">
        <v>446</v>
      </c>
      <c r="D254" s="151">
        <v>4</v>
      </c>
      <c r="E254" s="9" t="s">
        <v>57</v>
      </c>
      <c r="F254" s="12"/>
      <c r="G254" s="12"/>
      <c r="H254" s="12">
        <f t="shared" si="116"/>
        <v>0</v>
      </c>
      <c r="I254" s="12">
        <f t="shared" si="117"/>
        <v>0</v>
      </c>
    </row>
    <row r="255" spans="1:9" ht="60">
      <c r="A255" s="135">
        <v>9</v>
      </c>
      <c r="B255" s="8"/>
      <c r="C255" s="8" t="s">
        <v>452</v>
      </c>
      <c r="D255" s="151">
        <v>1</v>
      </c>
      <c r="E255" s="9" t="s">
        <v>57</v>
      </c>
      <c r="F255" s="12"/>
      <c r="G255" s="12"/>
      <c r="H255" s="12">
        <f>ROUND(D255*F255, 0)</f>
        <v>0</v>
      </c>
      <c r="I255" s="12">
        <f>ROUND(D255*G255, 0)</f>
        <v>0</v>
      </c>
    </row>
    <row r="256" spans="1:9">
      <c r="A256" s="13"/>
      <c r="B256" s="14"/>
      <c r="C256" s="14" t="s">
        <v>14</v>
      </c>
      <c r="D256" s="54"/>
      <c r="E256" s="15"/>
      <c r="F256" s="16"/>
      <c r="G256" s="17"/>
      <c r="H256" s="18">
        <f>SUM(H243:H255)</f>
        <v>0</v>
      </c>
      <c r="I256" s="18">
        <f>SUM(I243:I255)</f>
        <v>0</v>
      </c>
    </row>
  </sheetData>
  <mergeCells count="35">
    <mergeCell ref="A19:I19"/>
    <mergeCell ref="A70:I70"/>
    <mergeCell ref="A97:I97"/>
    <mergeCell ref="A31:I31"/>
    <mergeCell ref="A38:I38"/>
    <mergeCell ref="A47:I47"/>
    <mergeCell ref="A214:I214"/>
    <mergeCell ref="A141:I141"/>
    <mergeCell ref="A164:I164"/>
    <mergeCell ref="A195:I195"/>
    <mergeCell ref="A207:I207"/>
    <mergeCell ref="A53:I53"/>
    <mergeCell ref="A64:I64"/>
    <mergeCell ref="A14:I14"/>
    <mergeCell ref="A9:I9"/>
    <mergeCell ref="A2:I2"/>
    <mergeCell ref="A3:I3"/>
    <mergeCell ref="A4:I4"/>
    <mergeCell ref="A5:I5"/>
    <mergeCell ref="A242:I242"/>
    <mergeCell ref="A106:I106"/>
    <mergeCell ref="A71:I71"/>
    <mergeCell ref="A98:I98"/>
    <mergeCell ref="A127:I127"/>
    <mergeCell ref="A208:I208"/>
    <mergeCell ref="A215:I215"/>
    <mergeCell ref="A126:I126"/>
    <mergeCell ref="A86:I86"/>
    <mergeCell ref="A105:I105"/>
    <mergeCell ref="A196:I196"/>
    <mergeCell ref="A179:I179"/>
    <mergeCell ref="A142:I142"/>
    <mergeCell ref="A165:I165"/>
    <mergeCell ref="A237:I237"/>
    <mergeCell ref="A178:I178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rowBreaks count="23" manualBreakCount="23">
    <brk id="12" max="16383" man="1"/>
    <brk id="17" max="16383" man="1"/>
    <brk id="29" max="16383" man="1"/>
    <brk id="36" max="16383" man="1"/>
    <brk id="45" max="16383" man="1"/>
    <brk id="51" max="16383" man="1"/>
    <brk id="62" max="16383" man="1"/>
    <brk id="68" max="16383" man="1"/>
    <brk id="78" max="16383" man="1"/>
    <brk id="84" max="16383" man="1"/>
    <brk id="95" max="16383" man="1"/>
    <brk id="103" max="16383" man="1"/>
    <brk id="124" max="16383" man="1"/>
    <brk id="135" max="16383" man="1"/>
    <brk id="139" max="16383" man="1"/>
    <brk id="162" max="16383" man="1"/>
    <brk id="176" max="16383" man="1"/>
    <brk id="193" max="16383" man="1"/>
    <brk id="205" max="16383" man="1"/>
    <brk id="212" max="16383" man="1"/>
    <brk id="235" max="16383" man="1"/>
    <brk id="240" max="16383" man="1"/>
    <brk id="249" max="16383" man="1"/>
  </rowBreaks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3" sqref="A1:E23"/>
    </sheetView>
  </sheetViews>
  <sheetFormatPr baseColWidth="10" defaultColWidth="8.83203125" defaultRowHeight="12" x14ac:dyDescent="0"/>
  <cols>
    <col min="1" max="1" width="3.5" style="158" customWidth="1"/>
    <col min="2" max="2" width="4.83203125" style="157" customWidth="1"/>
    <col min="3" max="3" width="44.5" style="158" customWidth="1"/>
    <col min="4" max="4" width="15" style="159" customWidth="1"/>
    <col min="5" max="5" width="14.6640625" style="159" customWidth="1"/>
    <col min="6" max="256" width="8.83203125" style="156"/>
    <col min="257" max="257" width="3.5" style="156" customWidth="1"/>
    <col min="258" max="258" width="4.83203125" style="156" customWidth="1"/>
    <col min="259" max="259" width="46.6640625" style="156" customWidth="1"/>
    <col min="260" max="260" width="15" style="156" customWidth="1"/>
    <col min="261" max="261" width="14.6640625" style="156" customWidth="1"/>
    <col min="262" max="512" width="8.83203125" style="156"/>
    <col min="513" max="513" width="3.5" style="156" customWidth="1"/>
    <col min="514" max="514" width="4.83203125" style="156" customWidth="1"/>
    <col min="515" max="515" width="46.6640625" style="156" customWidth="1"/>
    <col min="516" max="516" width="15" style="156" customWidth="1"/>
    <col min="517" max="517" width="14.6640625" style="156" customWidth="1"/>
    <col min="518" max="768" width="8.83203125" style="156"/>
    <col min="769" max="769" width="3.5" style="156" customWidth="1"/>
    <col min="770" max="770" width="4.83203125" style="156" customWidth="1"/>
    <col min="771" max="771" width="46.6640625" style="156" customWidth="1"/>
    <col min="772" max="772" width="15" style="156" customWidth="1"/>
    <col min="773" max="773" width="14.6640625" style="156" customWidth="1"/>
    <col min="774" max="1024" width="8.83203125" style="156"/>
    <col min="1025" max="1025" width="3.5" style="156" customWidth="1"/>
    <col min="1026" max="1026" width="4.83203125" style="156" customWidth="1"/>
    <col min="1027" max="1027" width="46.6640625" style="156" customWidth="1"/>
    <col min="1028" max="1028" width="15" style="156" customWidth="1"/>
    <col min="1029" max="1029" width="14.6640625" style="156" customWidth="1"/>
    <col min="1030" max="1280" width="8.83203125" style="156"/>
    <col min="1281" max="1281" width="3.5" style="156" customWidth="1"/>
    <col min="1282" max="1282" width="4.83203125" style="156" customWidth="1"/>
    <col min="1283" max="1283" width="46.6640625" style="156" customWidth="1"/>
    <col min="1284" max="1284" width="15" style="156" customWidth="1"/>
    <col min="1285" max="1285" width="14.6640625" style="156" customWidth="1"/>
    <col min="1286" max="1536" width="8.83203125" style="156"/>
    <col min="1537" max="1537" width="3.5" style="156" customWidth="1"/>
    <col min="1538" max="1538" width="4.83203125" style="156" customWidth="1"/>
    <col min="1539" max="1539" width="46.6640625" style="156" customWidth="1"/>
    <col min="1540" max="1540" width="15" style="156" customWidth="1"/>
    <col min="1541" max="1541" width="14.6640625" style="156" customWidth="1"/>
    <col min="1542" max="1792" width="8.83203125" style="156"/>
    <col min="1793" max="1793" width="3.5" style="156" customWidth="1"/>
    <col min="1794" max="1794" width="4.83203125" style="156" customWidth="1"/>
    <col min="1795" max="1795" width="46.6640625" style="156" customWidth="1"/>
    <col min="1796" max="1796" width="15" style="156" customWidth="1"/>
    <col min="1797" max="1797" width="14.6640625" style="156" customWidth="1"/>
    <col min="1798" max="2048" width="8.83203125" style="156"/>
    <col min="2049" max="2049" width="3.5" style="156" customWidth="1"/>
    <col min="2050" max="2050" width="4.83203125" style="156" customWidth="1"/>
    <col min="2051" max="2051" width="46.6640625" style="156" customWidth="1"/>
    <col min="2052" max="2052" width="15" style="156" customWidth="1"/>
    <col min="2053" max="2053" width="14.6640625" style="156" customWidth="1"/>
    <col min="2054" max="2304" width="8.83203125" style="156"/>
    <col min="2305" max="2305" width="3.5" style="156" customWidth="1"/>
    <col min="2306" max="2306" width="4.83203125" style="156" customWidth="1"/>
    <col min="2307" max="2307" width="46.6640625" style="156" customWidth="1"/>
    <col min="2308" max="2308" width="15" style="156" customWidth="1"/>
    <col min="2309" max="2309" width="14.6640625" style="156" customWidth="1"/>
    <col min="2310" max="2560" width="8.83203125" style="156"/>
    <col min="2561" max="2561" width="3.5" style="156" customWidth="1"/>
    <col min="2562" max="2562" width="4.83203125" style="156" customWidth="1"/>
    <col min="2563" max="2563" width="46.6640625" style="156" customWidth="1"/>
    <col min="2564" max="2564" width="15" style="156" customWidth="1"/>
    <col min="2565" max="2565" width="14.6640625" style="156" customWidth="1"/>
    <col min="2566" max="2816" width="8.83203125" style="156"/>
    <col min="2817" max="2817" width="3.5" style="156" customWidth="1"/>
    <col min="2818" max="2818" width="4.83203125" style="156" customWidth="1"/>
    <col min="2819" max="2819" width="46.6640625" style="156" customWidth="1"/>
    <col min="2820" max="2820" width="15" style="156" customWidth="1"/>
    <col min="2821" max="2821" width="14.6640625" style="156" customWidth="1"/>
    <col min="2822" max="3072" width="8.83203125" style="156"/>
    <col min="3073" max="3073" width="3.5" style="156" customWidth="1"/>
    <col min="3074" max="3074" width="4.83203125" style="156" customWidth="1"/>
    <col min="3075" max="3075" width="46.6640625" style="156" customWidth="1"/>
    <col min="3076" max="3076" width="15" style="156" customWidth="1"/>
    <col min="3077" max="3077" width="14.6640625" style="156" customWidth="1"/>
    <col min="3078" max="3328" width="8.83203125" style="156"/>
    <col min="3329" max="3329" width="3.5" style="156" customWidth="1"/>
    <col min="3330" max="3330" width="4.83203125" style="156" customWidth="1"/>
    <col min="3331" max="3331" width="46.6640625" style="156" customWidth="1"/>
    <col min="3332" max="3332" width="15" style="156" customWidth="1"/>
    <col min="3333" max="3333" width="14.6640625" style="156" customWidth="1"/>
    <col min="3334" max="3584" width="8.83203125" style="156"/>
    <col min="3585" max="3585" width="3.5" style="156" customWidth="1"/>
    <col min="3586" max="3586" width="4.83203125" style="156" customWidth="1"/>
    <col min="3587" max="3587" width="46.6640625" style="156" customWidth="1"/>
    <col min="3588" max="3588" width="15" style="156" customWidth="1"/>
    <col min="3589" max="3589" width="14.6640625" style="156" customWidth="1"/>
    <col min="3590" max="3840" width="8.83203125" style="156"/>
    <col min="3841" max="3841" width="3.5" style="156" customWidth="1"/>
    <col min="3842" max="3842" width="4.83203125" style="156" customWidth="1"/>
    <col min="3843" max="3843" width="46.6640625" style="156" customWidth="1"/>
    <col min="3844" max="3844" width="15" style="156" customWidth="1"/>
    <col min="3845" max="3845" width="14.6640625" style="156" customWidth="1"/>
    <col min="3846" max="4096" width="8.83203125" style="156"/>
    <col min="4097" max="4097" width="3.5" style="156" customWidth="1"/>
    <col min="4098" max="4098" width="4.83203125" style="156" customWidth="1"/>
    <col min="4099" max="4099" width="46.6640625" style="156" customWidth="1"/>
    <col min="4100" max="4100" width="15" style="156" customWidth="1"/>
    <col min="4101" max="4101" width="14.6640625" style="156" customWidth="1"/>
    <col min="4102" max="4352" width="8.83203125" style="156"/>
    <col min="4353" max="4353" width="3.5" style="156" customWidth="1"/>
    <col min="4354" max="4354" width="4.83203125" style="156" customWidth="1"/>
    <col min="4355" max="4355" width="46.6640625" style="156" customWidth="1"/>
    <col min="4356" max="4356" width="15" style="156" customWidth="1"/>
    <col min="4357" max="4357" width="14.6640625" style="156" customWidth="1"/>
    <col min="4358" max="4608" width="8.83203125" style="156"/>
    <col min="4609" max="4609" width="3.5" style="156" customWidth="1"/>
    <col min="4610" max="4610" width="4.83203125" style="156" customWidth="1"/>
    <col min="4611" max="4611" width="46.6640625" style="156" customWidth="1"/>
    <col min="4612" max="4612" width="15" style="156" customWidth="1"/>
    <col min="4613" max="4613" width="14.6640625" style="156" customWidth="1"/>
    <col min="4614" max="4864" width="8.83203125" style="156"/>
    <col min="4865" max="4865" width="3.5" style="156" customWidth="1"/>
    <col min="4866" max="4866" width="4.83203125" style="156" customWidth="1"/>
    <col min="4867" max="4867" width="46.6640625" style="156" customWidth="1"/>
    <col min="4868" max="4868" width="15" style="156" customWidth="1"/>
    <col min="4869" max="4869" width="14.6640625" style="156" customWidth="1"/>
    <col min="4870" max="5120" width="8.83203125" style="156"/>
    <col min="5121" max="5121" width="3.5" style="156" customWidth="1"/>
    <col min="5122" max="5122" width="4.83203125" style="156" customWidth="1"/>
    <col min="5123" max="5123" width="46.6640625" style="156" customWidth="1"/>
    <col min="5124" max="5124" width="15" style="156" customWidth="1"/>
    <col min="5125" max="5125" width="14.6640625" style="156" customWidth="1"/>
    <col min="5126" max="5376" width="8.83203125" style="156"/>
    <col min="5377" max="5377" width="3.5" style="156" customWidth="1"/>
    <col min="5378" max="5378" width="4.83203125" style="156" customWidth="1"/>
    <col min="5379" max="5379" width="46.6640625" style="156" customWidth="1"/>
    <col min="5380" max="5380" width="15" style="156" customWidth="1"/>
    <col min="5381" max="5381" width="14.6640625" style="156" customWidth="1"/>
    <col min="5382" max="5632" width="8.83203125" style="156"/>
    <col min="5633" max="5633" width="3.5" style="156" customWidth="1"/>
    <col min="5634" max="5634" width="4.83203125" style="156" customWidth="1"/>
    <col min="5635" max="5635" width="46.6640625" style="156" customWidth="1"/>
    <col min="5636" max="5636" width="15" style="156" customWidth="1"/>
    <col min="5637" max="5637" width="14.6640625" style="156" customWidth="1"/>
    <col min="5638" max="5888" width="8.83203125" style="156"/>
    <col min="5889" max="5889" width="3.5" style="156" customWidth="1"/>
    <col min="5890" max="5890" width="4.83203125" style="156" customWidth="1"/>
    <col min="5891" max="5891" width="46.6640625" style="156" customWidth="1"/>
    <col min="5892" max="5892" width="15" style="156" customWidth="1"/>
    <col min="5893" max="5893" width="14.6640625" style="156" customWidth="1"/>
    <col min="5894" max="6144" width="8.83203125" style="156"/>
    <col min="6145" max="6145" width="3.5" style="156" customWidth="1"/>
    <col min="6146" max="6146" width="4.83203125" style="156" customWidth="1"/>
    <col min="6147" max="6147" width="46.6640625" style="156" customWidth="1"/>
    <col min="6148" max="6148" width="15" style="156" customWidth="1"/>
    <col min="6149" max="6149" width="14.6640625" style="156" customWidth="1"/>
    <col min="6150" max="6400" width="8.83203125" style="156"/>
    <col min="6401" max="6401" width="3.5" style="156" customWidth="1"/>
    <col min="6402" max="6402" width="4.83203125" style="156" customWidth="1"/>
    <col min="6403" max="6403" width="46.6640625" style="156" customWidth="1"/>
    <col min="6404" max="6404" width="15" style="156" customWidth="1"/>
    <col min="6405" max="6405" width="14.6640625" style="156" customWidth="1"/>
    <col min="6406" max="6656" width="8.83203125" style="156"/>
    <col min="6657" max="6657" width="3.5" style="156" customWidth="1"/>
    <col min="6658" max="6658" width="4.83203125" style="156" customWidth="1"/>
    <col min="6659" max="6659" width="46.6640625" style="156" customWidth="1"/>
    <col min="6660" max="6660" width="15" style="156" customWidth="1"/>
    <col min="6661" max="6661" width="14.6640625" style="156" customWidth="1"/>
    <col min="6662" max="6912" width="8.83203125" style="156"/>
    <col min="6913" max="6913" width="3.5" style="156" customWidth="1"/>
    <col min="6914" max="6914" width="4.83203125" style="156" customWidth="1"/>
    <col min="6915" max="6915" width="46.6640625" style="156" customWidth="1"/>
    <col min="6916" max="6916" width="15" style="156" customWidth="1"/>
    <col min="6917" max="6917" width="14.6640625" style="156" customWidth="1"/>
    <col min="6918" max="7168" width="8.83203125" style="156"/>
    <col min="7169" max="7169" width="3.5" style="156" customWidth="1"/>
    <col min="7170" max="7170" width="4.83203125" style="156" customWidth="1"/>
    <col min="7171" max="7171" width="46.6640625" style="156" customWidth="1"/>
    <col min="7172" max="7172" width="15" style="156" customWidth="1"/>
    <col min="7173" max="7173" width="14.6640625" style="156" customWidth="1"/>
    <col min="7174" max="7424" width="8.83203125" style="156"/>
    <col min="7425" max="7425" width="3.5" style="156" customWidth="1"/>
    <col min="7426" max="7426" width="4.83203125" style="156" customWidth="1"/>
    <col min="7427" max="7427" width="46.6640625" style="156" customWidth="1"/>
    <col min="7428" max="7428" width="15" style="156" customWidth="1"/>
    <col min="7429" max="7429" width="14.6640625" style="156" customWidth="1"/>
    <col min="7430" max="7680" width="8.83203125" style="156"/>
    <col min="7681" max="7681" width="3.5" style="156" customWidth="1"/>
    <col min="7682" max="7682" width="4.83203125" style="156" customWidth="1"/>
    <col min="7683" max="7683" width="46.6640625" style="156" customWidth="1"/>
    <col min="7684" max="7684" width="15" style="156" customWidth="1"/>
    <col min="7685" max="7685" width="14.6640625" style="156" customWidth="1"/>
    <col min="7686" max="7936" width="8.83203125" style="156"/>
    <col min="7937" max="7937" width="3.5" style="156" customWidth="1"/>
    <col min="7938" max="7938" width="4.83203125" style="156" customWidth="1"/>
    <col min="7939" max="7939" width="46.6640625" style="156" customWidth="1"/>
    <col min="7940" max="7940" width="15" style="156" customWidth="1"/>
    <col min="7941" max="7941" width="14.6640625" style="156" customWidth="1"/>
    <col min="7942" max="8192" width="8.83203125" style="156"/>
    <col min="8193" max="8193" width="3.5" style="156" customWidth="1"/>
    <col min="8194" max="8194" width="4.83203125" style="156" customWidth="1"/>
    <col min="8195" max="8195" width="46.6640625" style="156" customWidth="1"/>
    <col min="8196" max="8196" width="15" style="156" customWidth="1"/>
    <col min="8197" max="8197" width="14.6640625" style="156" customWidth="1"/>
    <col min="8198" max="8448" width="8.83203125" style="156"/>
    <col min="8449" max="8449" width="3.5" style="156" customWidth="1"/>
    <col min="8450" max="8450" width="4.83203125" style="156" customWidth="1"/>
    <col min="8451" max="8451" width="46.6640625" style="156" customWidth="1"/>
    <col min="8452" max="8452" width="15" style="156" customWidth="1"/>
    <col min="8453" max="8453" width="14.6640625" style="156" customWidth="1"/>
    <col min="8454" max="8704" width="8.83203125" style="156"/>
    <col min="8705" max="8705" width="3.5" style="156" customWidth="1"/>
    <col min="8706" max="8706" width="4.83203125" style="156" customWidth="1"/>
    <col min="8707" max="8707" width="46.6640625" style="156" customWidth="1"/>
    <col min="8708" max="8708" width="15" style="156" customWidth="1"/>
    <col min="8709" max="8709" width="14.6640625" style="156" customWidth="1"/>
    <col min="8710" max="8960" width="8.83203125" style="156"/>
    <col min="8961" max="8961" width="3.5" style="156" customWidth="1"/>
    <col min="8962" max="8962" width="4.83203125" style="156" customWidth="1"/>
    <col min="8963" max="8963" width="46.6640625" style="156" customWidth="1"/>
    <col min="8964" max="8964" width="15" style="156" customWidth="1"/>
    <col min="8965" max="8965" width="14.6640625" style="156" customWidth="1"/>
    <col min="8966" max="9216" width="8.83203125" style="156"/>
    <col min="9217" max="9217" width="3.5" style="156" customWidth="1"/>
    <col min="9218" max="9218" width="4.83203125" style="156" customWidth="1"/>
    <col min="9219" max="9219" width="46.6640625" style="156" customWidth="1"/>
    <col min="9220" max="9220" width="15" style="156" customWidth="1"/>
    <col min="9221" max="9221" width="14.6640625" style="156" customWidth="1"/>
    <col min="9222" max="9472" width="8.83203125" style="156"/>
    <col min="9473" max="9473" width="3.5" style="156" customWidth="1"/>
    <col min="9474" max="9474" width="4.83203125" style="156" customWidth="1"/>
    <col min="9475" max="9475" width="46.6640625" style="156" customWidth="1"/>
    <col min="9476" max="9476" width="15" style="156" customWidth="1"/>
    <col min="9477" max="9477" width="14.6640625" style="156" customWidth="1"/>
    <col min="9478" max="9728" width="8.83203125" style="156"/>
    <col min="9729" max="9729" width="3.5" style="156" customWidth="1"/>
    <col min="9730" max="9730" width="4.83203125" style="156" customWidth="1"/>
    <col min="9731" max="9731" width="46.6640625" style="156" customWidth="1"/>
    <col min="9732" max="9732" width="15" style="156" customWidth="1"/>
    <col min="9733" max="9733" width="14.6640625" style="156" customWidth="1"/>
    <col min="9734" max="9984" width="8.83203125" style="156"/>
    <col min="9985" max="9985" width="3.5" style="156" customWidth="1"/>
    <col min="9986" max="9986" width="4.83203125" style="156" customWidth="1"/>
    <col min="9987" max="9987" width="46.6640625" style="156" customWidth="1"/>
    <col min="9988" max="9988" width="15" style="156" customWidth="1"/>
    <col min="9989" max="9989" width="14.6640625" style="156" customWidth="1"/>
    <col min="9990" max="10240" width="8.83203125" style="156"/>
    <col min="10241" max="10241" width="3.5" style="156" customWidth="1"/>
    <col min="10242" max="10242" width="4.83203125" style="156" customWidth="1"/>
    <col min="10243" max="10243" width="46.6640625" style="156" customWidth="1"/>
    <col min="10244" max="10244" width="15" style="156" customWidth="1"/>
    <col min="10245" max="10245" width="14.6640625" style="156" customWidth="1"/>
    <col min="10246" max="10496" width="8.83203125" style="156"/>
    <col min="10497" max="10497" width="3.5" style="156" customWidth="1"/>
    <col min="10498" max="10498" width="4.83203125" style="156" customWidth="1"/>
    <col min="10499" max="10499" width="46.6640625" style="156" customWidth="1"/>
    <col min="10500" max="10500" width="15" style="156" customWidth="1"/>
    <col min="10501" max="10501" width="14.6640625" style="156" customWidth="1"/>
    <col min="10502" max="10752" width="8.83203125" style="156"/>
    <col min="10753" max="10753" width="3.5" style="156" customWidth="1"/>
    <col min="10754" max="10754" width="4.83203125" style="156" customWidth="1"/>
    <col min="10755" max="10755" width="46.6640625" style="156" customWidth="1"/>
    <col min="10756" max="10756" width="15" style="156" customWidth="1"/>
    <col min="10757" max="10757" width="14.6640625" style="156" customWidth="1"/>
    <col min="10758" max="11008" width="8.83203125" style="156"/>
    <col min="11009" max="11009" width="3.5" style="156" customWidth="1"/>
    <col min="11010" max="11010" width="4.83203125" style="156" customWidth="1"/>
    <col min="11011" max="11011" width="46.6640625" style="156" customWidth="1"/>
    <col min="11012" max="11012" width="15" style="156" customWidth="1"/>
    <col min="11013" max="11013" width="14.6640625" style="156" customWidth="1"/>
    <col min="11014" max="11264" width="8.83203125" style="156"/>
    <col min="11265" max="11265" width="3.5" style="156" customWidth="1"/>
    <col min="11266" max="11266" width="4.83203125" style="156" customWidth="1"/>
    <col min="11267" max="11267" width="46.6640625" style="156" customWidth="1"/>
    <col min="11268" max="11268" width="15" style="156" customWidth="1"/>
    <col min="11269" max="11269" width="14.6640625" style="156" customWidth="1"/>
    <col min="11270" max="11520" width="8.83203125" style="156"/>
    <col min="11521" max="11521" width="3.5" style="156" customWidth="1"/>
    <col min="11522" max="11522" width="4.83203125" style="156" customWidth="1"/>
    <col min="11523" max="11523" width="46.6640625" style="156" customWidth="1"/>
    <col min="11524" max="11524" width="15" style="156" customWidth="1"/>
    <col min="11525" max="11525" width="14.6640625" style="156" customWidth="1"/>
    <col min="11526" max="11776" width="8.83203125" style="156"/>
    <col min="11777" max="11777" width="3.5" style="156" customWidth="1"/>
    <col min="11778" max="11778" width="4.83203125" style="156" customWidth="1"/>
    <col min="11779" max="11779" width="46.6640625" style="156" customWidth="1"/>
    <col min="11780" max="11780" width="15" style="156" customWidth="1"/>
    <col min="11781" max="11781" width="14.6640625" style="156" customWidth="1"/>
    <col min="11782" max="12032" width="8.83203125" style="156"/>
    <col min="12033" max="12033" width="3.5" style="156" customWidth="1"/>
    <col min="12034" max="12034" width="4.83203125" style="156" customWidth="1"/>
    <col min="12035" max="12035" width="46.6640625" style="156" customWidth="1"/>
    <col min="12036" max="12036" width="15" style="156" customWidth="1"/>
    <col min="12037" max="12037" width="14.6640625" style="156" customWidth="1"/>
    <col min="12038" max="12288" width="8.83203125" style="156"/>
    <col min="12289" max="12289" width="3.5" style="156" customWidth="1"/>
    <col min="12290" max="12290" width="4.83203125" style="156" customWidth="1"/>
    <col min="12291" max="12291" width="46.6640625" style="156" customWidth="1"/>
    <col min="12292" max="12292" width="15" style="156" customWidth="1"/>
    <col min="12293" max="12293" width="14.6640625" style="156" customWidth="1"/>
    <col min="12294" max="12544" width="8.83203125" style="156"/>
    <col min="12545" max="12545" width="3.5" style="156" customWidth="1"/>
    <col min="12546" max="12546" width="4.83203125" style="156" customWidth="1"/>
    <col min="12547" max="12547" width="46.6640625" style="156" customWidth="1"/>
    <col min="12548" max="12548" width="15" style="156" customWidth="1"/>
    <col min="12549" max="12549" width="14.6640625" style="156" customWidth="1"/>
    <col min="12550" max="12800" width="8.83203125" style="156"/>
    <col min="12801" max="12801" width="3.5" style="156" customWidth="1"/>
    <col min="12802" max="12802" width="4.83203125" style="156" customWidth="1"/>
    <col min="12803" max="12803" width="46.6640625" style="156" customWidth="1"/>
    <col min="12804" max="12804" width="15" style="156" customWidth="1"/>
    <col min="12805" max="12805" width="14.6640625" style="156" customWidth="1"/>
    <col min="12806" max="13056" width="8.83203125" style="156"/>
    <col min="13057" max="13057" width="3.5" style="156" customWidth="1"/>
    <col min="13058" max="13058" width="4.83203125" style="156" customWidth="1"/>
    <col min="13059" max="13059" width="46.6640625" style="156" customWidth="1"/>
    <col min="13060" max="13060" width="15" style="156" customWidth="1"/>
    <col min="13061" max="13061" width="14.6640625" style="156" customWidth="1"/>
    <col min="13062" max="13312" width="8.83203125" style="156"/>
    <col min="13313" max="13313" width="3.5" style="156" customWidth="1"/>
    <col min="13314" max="13314" width="4.83203125" style="156" customWidth="1"/>
    <col min="13315" max="13315" width="46.6640625" style="156" customWidth="1"/>
    <col min="13316" max="13316" width="15" style="156" customWidth="1"/>
    <col min="13317" max="13317" width="14.6640625" style="156" customWidth="1"/>
    <col min="13318" max="13568" width="8.83203125" style="156"/>
    <col min="13569" max="13569" width="3.5" style="156" customWidth="1"/>
    <col min="13570" max="13570" width="4.83203125" style="156" customWidth="1"/>
    <col min="13571" max="13571" width="46.6640625" style="156" customWidth="1"/>
    <col min="13572" max="13572" width="15" style="156" customWidth="1"/>
    <col min="13573" max="13573" width="14.6640625" style="156" customWidth="1"/>
    <col min="13574" max="13824" width="8.83203125" style="156"/>
    <col min="13825" max="13825" width="3.5" style="156" customWidth="1"/>
    <col min="13826" max="13826" width="4.83203125" style="156" customWidth="1"/>
    <col min="13827" max="13827" width="46.6640625" style="156" customWidth="1"/>
    <col min="13828" max="13828" width="15" style="156" customWidth="1"/>
    <col min="13829" max="13829" width="14.6640625" style="156" customWidth="1"/>
    <col min="13830" max="14080" width="8.83203125" style="156"/>
    <col min="14081" max="14081" width="3.5" style="156" customWidth="1"/>
    <col min="14082" max="14082" width="4.83203125" style="156" customWidth="1"/>
    <col min="14083" max="14083" width="46.6640625" style="156" customWidth="1"/>
    <col min="14084" max="14084" width="15" style="156" customWidth="1"/>
    <col min="14085" max="14085" width="14.6640625" style="156" customWidth="1"/>
    <col min="14086" max="14336" width="8.83203125" style="156"/>
    <col min="14337" max="14337" width="3.5" style="156" customWidth="1"/>
    <col min="14338" max="14338" width="4.83203125" style="156" customWidth="1"/>
    <col min="14339" max="14339" width="46.6640625" style="156" customWidth="1"/>
    <col min="14340" max="14340" width="15" style="156" customWidth="1"/>
    <col min="14341" max="14341" width="14.6640625" style="156" customWidth="1"/>
    <col min="14342" max="14592" width="8.83203125" style="156"/>
    <col min="14593" max="14593" width="3.5" style="156" customWidth="1"/>
    <col min="14594" max="14594" width="4.83203125" style="156" customWidth="1"/>
    <col min="14595" max="14595" width="46.6640625" style="156" customWidth="1"/>
    <col min="14596" max="14596" width="15" style="156" customWidth="1"/>
    <col min="14597" max="14597" width="14.6640625" style="156" customWidth="1"/>
    <col min="14598" max="14848" width="8.83203125" style="156"/>
    <col min="14849" max="14849" width="3.5" style="156" customWidth="1"/>
    <col min="14850" max="14850" width="4.83203125" style="156" customWidth="1"/>
    <col min="14851" max="14851" width="46.6640625" style="156" customWidth="1"/>
    <col min="14852" max="14852" width="15" style="156" customWidth="1"/>
    <col min="14853" max="14853" width="14.6640625" style="156" customWidth="1"/>
    <col min="14854" max="15104" width="8.83203125" style="156"/>
    <col min="15105" max="15105" width="3.5" style="156" customWidth="1"/>
    <col min="15106" max="15106" width="4.83203125" style="156" customWidth="1"/>
    <col min="15107" max="15107" width="46.6640625" style="156" customWidth="1"/>
    <col min="15108" max="15108" width="15" style="156" customWidth="1"/>
    <col min="15109" max="15109" width="14.6640625" style="156" customWidth="1"/>
    <col min="15110" max="15360" width="8.83203125" style="156"/>
    <col min="15361" max="15361" width="3.5" style="156" customWidth="1"/>
    <col min="15362" max="15362" width="4.83203125" style="156" customWidth="1"/>
    <col min="15363" max="15363" width="46.6640625" style="156" customWidth="1"/>
    <col min="15364" max="15364" width="15" style="156" customWidth="1"/>
    <col min="15365" max="15365" width="14.6640625" style="156" customWidth="1"/>
    <col min="15366" max="15616" width="8.83203125" style="156"/>
    <col min="15617" max="15617" width="3.5" style="156" customWidth="1"/>
    <col min="15618" max="15618" width="4.83203125" style="156" customWidth="1"/>
    <col min="15619" max="15619" width="46.6640625" style="156" customWidth="1"/>
    <col min="15620" max="15620" width="15" style="156" customWidth="1"/>
    <col min="15621" max="15621" width="14.6640625" style="156" customWidth="1"/>
    <col min="15622" max="15872" width="8.83203125" style="156"/>
    <col min="15873" max="15873" width="3.5" style="156" customWidth="1"/>
    <col min="15874" max="15874" width="4.83203125" style="156" customWidth="1"/>
    <col min="15875" max="15875" width="46.6640625" style="156" customWidth="1"/>
    <col min="15876" max="15876" width="15" style="156" customWidth="1"/>
    <col min="15877" max="15877" width="14.6640625" style="156" customWidth="1"/>
    <col min="15878" max="16128" width="8.83203125" style="156"/>
    <col min="16129" max="16129" width="3.5" style="156" customWidth="1"/>
    <col min="16130" max="16130" width="4.83203125" style="156" customWidth="1"/>
    <col min="16131" max="16131" width="46.6640625" style="156" customWidth="1"/>
    <col min="16132" max="16132" width="15" style="156" customWidth="1"/>
    <col min="16133" max="16133" width="14.6640625" style="156" customWidth="1"/>
    <col min="16134" max="16384" width="8.83203125" style="156"/>
  </cols>
  <sheetData>
    <row r="1" spans="1:5" ht="13" thickBot="1">
      <c r="B1" s="153"/>
      <c r="C1" s="154"/>
      <c r="D1" s="155"/>
      <c r="E1" s="155"/>
    </row>
    <row r="2" spans="1:5" s="169" customFormat="1" ht="27" customHeight="1" thickTop="1" thickBot="1">
      <c r="A2" s="165"/>
      <c r="B2" s="293" t="s">
        <v>417</v>
      </c>
      <c r="C2" s="293"/>
      <c r="D2" s="293"/>
      <c r="E2" s="293"/>
    </row>
    <row r="3" spans="1:5" s="169" customFormat="1" ht="24" customHeight="1" thickTop="1" thickBot="1">
      <c r="A3" s="165"/>
      <c r="B3" s="295" t="s">
        <v>221</v>
      </c>
      <c r="C3" s="295"/>
      <c r="D3" s="295"/>
      <c r="E3" s="295"/>
    </row>
    <row r="4" spans="1:5" s="169" customFormat="1" ht="25.5" customHeight="1" thickTop="1" thickBot="1">
      <c r="A4" s="165"/>
      <c r="B4" s="296" t="s">
        <v>222</v>
      </c>
      <c r="C4" s="296"/>
      <c r="D4" s="296"/>
      <c r="E4" s="296"/>
    </row>
    <row r="5" spans="1:5" s="169" customFormat="1" ht="26.25" customHeight="1" thickTop="1" thickBot="1">
      <c r="A5" s="165"/>
      <c r="B5" s="297" t="s">
        <v>427</v>
      </c>
      <c r="C5" s="297"/>
      <c r="D5" s="297"/>
      <c r="E5" s="297"/>
    </row>
    <row r="6" spans="1:5" ht="13" thickTop="1"/>
    <row r="11" spans="1:5" s="169" customFormat="1" ht="15" customHeight="1">
      <c r="A11" s="165"/>
      <c r="B11" s="166" t="s">
        <v>181</v>
      </c>
      <c r="C11" s="167" t="s">
        <v>182</v>
      </c>
      <c r="D11" s="168" t="s">
        <v>183</v>
      </c>
      <c r="E11" s="168" t="s">
        <v>184</v>
      </c>
    </row>
    <row r="12" spans="1:5" s="169" customFormat="1" ht="18" customHeight="1">
      <c r="A12" s="165"/>
      <c r="B12" s="170">
        <v>1</v>
      </c>
      <c r="C12" s="171" t="s">
        <v>233</v>
      </c>
      <c r="D12" s="172">
        <f>'3. Statika'!H22</f>
        <v>0</v>
      </c>
      <c r="E12" s="172">
        <f>'3. Statika'!I22</f>
        <v>0</v>
      </c>
    </row>
    <row r="13" spans="1:5" s="169" customFormat="1" ht="18" customHeight="1">
      <c r="A13" s="165"/>
      <c r="B13" s="170">
        <v>2</v>
      </c>
      <c r="C13" s="171" t="s">
        <v>187</v>
      </c>
      <c r="D13" s="172">
        <f>'3. Statika'!H35</f>
        <v>0</v>
      </c>
      <c r="E13" s="172">
        <f>'3. Statika'!I35</f>
        <v>0</v>
      </c>
    </row>
    <row r="14" spans="1:5" s="169" customFormat="1" ht="18" customHeight="1">
      <c r="A14" s="165"/>
      <c r="B14" s="170">
        <v>3</v>
      </c>
      <c r="C14" s="171" t="s">
        <v>211</v>
      </c>
      <c r="D14" s="172">
        <f>'3. Statika'!H49</f>
        <v>0</v>
      </c>
      <c r="E14" s="172">
        <f>'3. Statika'!I49</f>
        <v>0</v>
      </c>
    </row>
    <row r="15" spans="1:5" s="169" customFormat="1" ht="18" customHeight="1">
      <c r="A15" s="165"/>
      <c r="B15" s="170">
        <v>4</v>
      </c>
      <c r="C15" s="171" t="s">
        <v>418</v>
      </c>
      <c r="D15" s="172">
        <f>'3. Statika'!H66</f>
        <v>0</v>
      </c>
      <c r="E15" s="172">
        <f>'3. Statika'!I66</f>
        <v>0</v>
      </c>
    </row>
    <row r="16" spans="1:5" s="169" customFormat="1" ht="18" customHeight="1">
      <c r="A16" s="165"/>
      <c r="B16" s="170">
        <v>5</v>
      </c>
      <c r="C16" s="171" t="s">
        <v>416</v>
      </c>
      <c r="D16" s="172">
        <f>'3. Statika'!H75</f>
        <v>0</v>
      </c>
      <c r="E16" s="172">
        <f>'3. Statika'!I75</f>
        <v>0</v>
      </c>
    </row>
    <row r="17" spans="1:5" s="179" customFormat="1" ht="18" customHeight="1">
      <c r="A17" s="174"/>
      <c r="B17" s="175"/>
      <c r="C17" s="176" t="s">
        <v>196</v>
      </c>
      <c r="D17" s="177">
        <f>SUM(D12:D16)</f>
        <v>0</v>
      </c>
      <c r="E17" s="178">
        <f>SUM(E12:E16)</f>
        <v>0</v>
      </c>
    </row>
    <row r="18" spans="1:5" s="179" customFormat="1" ht="18" customHeight="1">
      <c r="A18" s="174"/>
      <c r="B18" s="175"/>
      <c r="C18" s="176" t="s">
        <v>197</v>
      </c>
      <c r="D18" s="218">
        <f>D17+E17</f>
        <v>0</v>
      </c>
      <c r="E18" s="180" t="s">
        <v>198</v>
      </c>
    </row>
    <row r="19" spans="1:5" s="169" customFormat="1" ht="18" customHeight="1">
      <c r="A19" s="165"/>
      <c r="B19" s="181"/>
      <c r="C19" s="182" t="s">
        <v>199</v>
      </c>
      <c r="D19" s="183">
        <f>D18*0.27</f>
        <v>0</v>
      </c>
      <c r="E19" s="180" t="s">
        <v>198</v>
      </c>
    </row>
    <row r="20" spans="1:5" s="169" customFormat="1" ht="18" customHeight="1">
      <c r="A20" s="165"/>
      <c r="B20" s="181"/>
      <c r="C20" s="176" t="s">
        <v>200</v>
      </c>
      <c r="D20" s="218">
        <f>SUM(D18:D19)</f>
        <v>0</v>
      </c>
      <c r="E20" s="180" t="s">
        <v>198</v>
      </c>
    </row>
    <row r="21" spans="1:5" s="169" customFormat="1" ht="15" customHeight="1">
      <c r="A21" s="165"/>
      <c r="B21" s="184"/>
      <c r="C21" s="165"/>
      <c r="D21" s="185"/>
      <c r="E21" s="185"/>
    </row>
  </sheetData>
  <mergeCells count="4">
    <mergeCell ref="B2:E2"/>
    <mergeCell ref="B3:E3"/>
    <mergeCell ref="B4:E4"/>
    <mergeCell ref="B5:E5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headerFooter alignWithMargins="0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5"/>
  <sheetViews>
    <sheetView view="pageBreakPreview" zoomScaleSheetLayoutView="100" workbookViewId="0">
      <selection activeCell="D7" sqref="D7"/>
    </sheetView>
  </sheetViews>
  <sheetFormatPr baseColWidth="10" defaultColWidth="8.83203125" defaultRowHeight="14" x14ac:dyDescent="0"/>
  <cols>
    <col min="1" max="1" width="4.6640625" style="1" customWidth="1"/>
    <col min="2" max="2" width="10.6640625" style="2" customWidth="1"/>
    <col min="3" max="3" width="33.1640625" style="2" customWidth="1"/>
    <col min="4" max="4" width="10" style="56" customWidth="1"/>
    <col min="5" max="5" width="5.5" style="3" customWidth="1"/>
    <col min="6" max="6" width="8.83203125" style="4"/>
    <col min="7" max="7" width="8.1640625" style="4" customWidth="1"/>
    <col min="8" max="8" width="9.6640625" style="4" customWidth="1"/>
    <col min="9" max="9" width="10.83203125" style="4" customWidth="1"/>
  </cols>
  <sheetData>
    <row r="2" spans="1:9" s="186" customFormat="1" ht="18" customHeight="1">
      <c r="A2" s="301" t="s">
        <v>406</v>
      </c>
      <c r="B2" s="301"/>
      <c r="C2" s="301"/>
      <c r="D2" s="301"/>
      <c r="E2" s="301"/>
      <c r="F2" s="301"/>
      <c r="G2" s="301"/>
      <c r="H2" s="301"/>
      <c r="I2" s="301"/>
    </row>
    <row r="3" spans="1:9" ht="18" customHeight="1">
      <c r="A3" s="302" t="str">
        <f>'2. Összesítő'!B3</f>
        <v>KÉSZÜLT A 8172 BALATONAKARATTYA, ALIGAI ÚT 13. SZÁM ALATTI</v>
      </c>
      <c r="B3" s="302"/>
      <c r="C3" s="302"/>
      <c r="D3" s="302"/>
      <c r="E3" s="302"/>
      <c r="F3" s="302"/>
      <c r="G3" s="302"/>
      <c r="H3" s="302"/>
      <c r="I3" s="302"/>
    </row>
    <row r="4" spans="1:9" ht="18" customHeight="1">
      <c r="A4" s="301" t="s">
        <v>123</v>
      </c>
      <c r="B4" s="301"/>
      <c r="C4" s="301"/>
      <c r="D4" s="301"/>
      <c r="E4" s="301"/>
      <c r="F4" s="301"/>
      <c r="G4" s="301"/>
      <c r="H4" s="301"/>
      <c r="I4" s="301"/>
    </row>
    <row r="5" spans="1:9" ht="21" customHeight="1">
      <c r="A5" s="303" t="s">
        <v>424</v>
      </c>
      <c r="B5" s="303"/>
      <c r="C5" s="303"/>
      <c r="D5" s="303"/>
      <c r="E5" s="303"/>
      <c r="F5" s="303"/>
      <c r="G5" s="303"/>
      <c r="H5" s="303"/>
      <c r="I5" s="303"/>
    </row>
    <row r="6" spans="1:9" ht="25.5" customHeight="1">
      <c r="A6" s="211"/>
      <c r="B6" s="211"/>
      <c r="C6" s="211"/>
      <c r="D6" s="212"/>
      <c r="E6" s="211"/>
      <c r="F6" s="211"/>
      <c r="G6" s="211"/>
      <c r="H6" s="211"/>
      <c r="I6" s="211"/>
    </row>
    <row r="7" spans="1:9" ht="20">
      <c r="A7" s="5" t="s">
        <v>0</v>
      </c>
      <c r="B7" s="6" t="s">
        <v>1</v>
      </c>
      <c r="C7" s="6" t="s">
        <v>2</v>
      </c>
      <c r="D7" s="53" t="s">
        <v>3</v>
      </c>
      <c r="E7" s="6" t="s">
        <v>4</v>
      </c>
      <c r="F7" s="7" t="s">
        <v>5</v>
      </c>
      <c r="G7" s="7" t="s">
        <v>6</v>
      </c>
      <c r="H7" s="7" t="s">
        <v>7</v>
      </c>
      <c r="I7" s="7" t="s">
        <v>8</v>
      </c>
    </row>
    <row r="8" spans="1:9">
      <c r="A8" s="20"/>
      <c r="B8" s="21"/>
      <c r="C8" s="22"/>
      <c r="D8" s="55"/>
      <c r="E8" s="23"/>
      <c r="F8" s="24"/>
      <c r="G8" s="24"/>
      <c r="H8" s="24"/>
      <c r="I8" s="24"/>
    </row>
    <row r="9" spans="1:9" ht="15">
      <c r="A9" s="313" t="s">
        <v>229</v>
      </c>
      <c r="B9" s="313"/>
      <c r="C9" s="313"/>
      <c r="D9" s="313"/>
      <c r="E9" s="313"/>
      <c r="F9" s="313"/>
      <c r="G9" s="313"/>
      <c r="H9" s="313"/>
      <c r="I9" s="313"/>
    </row>
    <row r="10" spans="1:9" ht="26">
      <c r="A10" s="74">
        <v>1</v>
      </c>
      <c r="B10" s="75" t="s">
        <v>394</v>
      </c>
      <c r="C10" s="76" t="s">
        <v>395</v>
      </c>
      <c r="D10" s="232">
        <v>15.5</v>
      </c>
      <c r="E10" s="77" t="s">
        <v>11</v>
      </c>
      <c r="F10" s="78"/>
      <c r="G10" s="78"/>
      <c r="H10" s="12">
        <f t="shared" ref="H10" si="0">ROUND(D10*F10, 0)</f>
        <v>0</v>
      </c>
      <c r="I10" s="12">
        <f t="shared" ref="I10" si="1">ROUND(D10*G10, 0)</f>
        <v>0</v>
      </c>
    </row>
    <row r="11" spans="1:9" ht="24">
      <c r="A11" s="74">
        <v>2</v>
      </c>
      <c r="B11" s="75" t="s">
        <v>228</v>
      </c>
      <c r="C11" s="79" t="s">
        <v>405</v>
      </c>
      <c r="D11" s="210">
        <f>(71.6*1.6+26.3*1.7+10.4*2.2)</f>
        <v>182.15</v>
      </c>
      <c r="E11" s="77" t="s">
        <v>11</v>
      </c>
      <c r="F11" s="90"/>
      <c r="G11" s="90"/>
      <c r="H11" s="12">
        <f t="shared" ref="H11:H21" si="2">ROUND(D11*F11, 0)</f>
        <v>0</v>
      </c>
      <c r="I11" s="12">
        <f t="shared" ref="I11:I21" si="3">ROUND(D11*G11, 0)</f>
        <v>0</v>
      </c>
    </row>
    <row r="12" spans="1:9" ht="24">
      <c r="A12" s="74">
        <v>3</v>
      </c>
      <c r="B12" s="75" t="s">
        <v>228</v>
      </c>
      <c r="C12" s="79" t="s">
        <v>392</v>
      </c>
      <c r="D12" s="210">
        <v>169.14</v>
      </c>
      <c r="E12" s="77" t="s">
        <v>11</v>
      </c>
      <c r="F12" s="90"/>
      <c r="G12" s="90"/>
      <c r="H12" s="12">
        <f t="shared" si="2"/>
        <v>0</v>
      </c>
      <c r="I12" s="12">
        <f t="shared" si="3"/>
        <v>0</v>
      </c>
    </row>
    <row r="13" spans="1:9">
      <c r="A13" s="74">
        <v>4</v>
      </c>
      <c r="B13" s="80" t="s">
        <v>12</v>
      </c>
      <c r="C13" s="76" t="s">
        <v>401</v>
      </c>
      <c r="D13" s="232">
        <v>15.25</v>
      </c>
      <c r="E13" s="77" t="s">
        <v>11</v>
      </c>
      <c r="F13" s="78"/>
      <c r="G13" s="78"/>
      <c r="H13" s="12">
        <f t="shared" si="2"/>
        <v>0</v>
      </c>
      <c r="I13" s="12">
        <f t="shared" si="3"/>
        <v>0</v>
      </c>
    </row>
    <row r="14" spans="1:9" ht="36">
      <c r="A14" s="74">
        <v>5</v>
      </c>
      <c r="B14" s="75" t="s">
        <v>228</v>
      </c>
      <c r="C14" s="79" t="s">
        <v>326</v>
      </c>
      <c r="D14" s="210">
        <v>99.96</v>
      </c>
      <c r="E14" s="77" t="s">
        <v>11</v>
      </c>
      <c r="F14" s="90"/>
      <c r="G14" s="90"/>
      <c r="H14" s="12">
        <f t="shared" si="2"/>
        <v>0</v>
      </c>
      <c r="I14" s="12">
        <f t="shared" si="3"/>
        <v>0</v>
      </c>
    </row>
    <row r="15" spans="1:9">
      <c r="A15" s="74">
        <v>6</v>
      </c>
      <c r="B15" s="80" t="s">
        <v>12</v>
      </c>
      <c r="C15" s="76" t="s">
        <v>401</v>
      </c>
      <c r="D15" s="232">
        <v>1.06</v>
      </c>
      <c r="E15" s="77" t="s">
        <v>11</v>
      </c>
      <c r="F15" s="78"/>
      <c r="G15" s="78"/>
      <c r="H15" s="12">
        <f t="shared" si="2"/>
        <v>0</v>
      </c>
      <c r="I15" s="12">
        <f t="shared" si="3"/>
        <v>0</v>
      </c>
    </row>
    <row r="16" spans="1:9" ht="24">
      <c r="A16" s="74">
        <v>7</v>
      </c>
      <c r="B16" s="75" t="s">
        <v>228</v>
      </c>
      <c r="C16" s="79" t="s">
        <v>393</v>
      </c>
      <c r="D16" s="210">
        <v>50.38</v>
      </c>
      <c r="E16" s="77" t="s">
        <v>11</v>
      </c>
      <c r="F16" s="90"/>
      <c r="G16" s="90"/>
      <c r="H16" s="12">
        <f t="shared" si="2"/>
        <v>0</v>
      </c>
      <c r="I16" s="12">
        <f t="shared" si="3"/>
        <v>0</v>
      </c>
    </row>
    <row r="17" spans="1:9" ht="39">
      <c r="A17" s="74">
        <v>8</v>
      </c>
      <c r="B17" s="75" t="s">
        <v>23</v>
      </c>
      <c r="C17" s="76" t="s">
        <v>400</v>
      </c>
      <c r="D17" s="232">
        <v>639.08000000000004</v>
      </c>
      <c r="E17" s="77" t="s">
        <v>11</v>
      </c>
      <c r="F17" s="78"/>
      <c r="G17" s="78"/>
      <c r="H17" s="12">
        <f t="shared" si="2"/>
        <v>0</v>
      </c>
      <c r="I17" s="12">
        <f t="shared" si="3"/>
        <v>0</v>
      </c>
    </row>
    <row r="18" spans="1:9" ht="39.75" customHeight="1">
      <c r="A18" s="74">
        <v>9</v>
      </c>
      <c r="B18" s="75" t="s">
        <v>127</v>
      </c>
      <c r="C18" s="76" t="s">
        <v>399</v>
      </c>
      <c r="D18" s="232">
        <v>698.44</v>
      </c>
      <c r="E18" s="77" t="s">
        <v>11</v>
      </c>
      <c r="F18" s="78"/>
      <c r="G18" s="78"/>
      <c r="H18" s="12">
        <f t="shared" si="2"/>
        <v>0</v>
      </c>
      <c r="I18" s="12">
        <f t="shared" si="3"/>
        <v>0</v>
      </c>
    </row>
    <row r="19" spans="1:9">
      <c r="A19" s="74">
        <v>10</v>
      </c>
      <c r="B19" s="80" t="s">
        <v>12</v>
      </c>
      <c r="C19" s="76" t="s">
        <v>398</v>
      </c>
      <c r="D19" s="232">
        <v>86.88</v>
      </c>
      <c r="E19" s="77" t="s">
        <v>11</v>
      </c>
      <c r="F19" s="78"/>
      <c r="G19" s="78"/>
      <c r="H19" s="12">
        <f t="shared" si="2"/>
        <v>0</v>
      </c>
      <c r="I19" s="12">
        <f t="shared" si="3"/>
        <v>0</v>
      </c>
    </row>
    <row r="20" spans="1:9">
      <c r="A20" s="74">
        <v>11</v>
      </c>
      <c r="B20" s="80" t="s">
        <v>12</v>
      </c>
      <c r="C20" s="76" t="s">
        <v>397</v>
      </c>
      <c r="D20" s="232">
        <v>13.11</v>
      </c>
      <c r="E20" s="77" t="s">
        <v>11</v>
      </c>
      <c r="F20" s="78"/>
      <c r="G20" s="78"/>
      <c r="H20" s="12">
        <f t="shared" si="2"/>
        <v>0</v>
      </c>
      <c r="I20" s="12">
        <f t="shared" si="3"/>
        <v>0</v>
      </c>
    </row>
    <row r="21" spans="1:9" ht="26.25" customHeight="1">
      <c r="A21" s="74">
        <v>12</v>
      </c>
      <c r="B21" s="75" t="s">
        <v>24</v>
      </c>
      <c r="C21" s="81" t="s">
        <v>396</v>
      </c>
      <c r="D21" s="232">
        <v>38.44</v>
      </c>
      <c r="E21" s="77" t="s">
        <v>9</v>
      </c>
      <c r="F21" s="78"/>
      <c r="G21" s="78"/>
      <c r="H21" s="12">
        <f t="shared" si="2"/>
        <v>0</v>
      </c>
      <c r="I21" s="12">
        <f t="shared" si="3"/>
        <v>0</v>
      </c>
    </row>
    <row r="22" spans="1:9" s="233" customFormat="1" ht="16.5" customHeight="1">
      <c r="A22" s="219"/>
      <c r="B22" s="220"/>
      <c r="C22" s="220" t="s">
        <v>14</v>
      </c>
      <c r="D22" s="221"/>
      <c r="E22" s="220"/>
      <c r="F22" s="222"/>
      <c r="G22" s="223"/>
      <c r="H22" s="224">
        <f>SUM(H10:H21)</f>
        <v>0</v>
      </c>
      <c r="I22" s="224">
        <f>SUM(I10:I21)</f>
        <v>0</v>
      </c>
    </row>
    <row r="25" spans="1:9" ht="15">
      <c r="A25" s="315" t="s">
        <v>28</v>
      </c>
      <c r="B25" s="316"/>
      <c r="C25" s="316"/>
      <c r="D25" s="316"/>
      <c r="E25" s="316"/>
      <c r="F25" s="316"/>
      <c r="G25" s="316"/>
      <c r="H25" s="316"/>
      <c r="I25" s="317"/>
    </row>
    <row r="26" spans="1:9" s="63" customFormat="1">
      <c r="A26" s="298" t="s">
        <v>305</v>
      </c>
      <c r="B26" s="299"/>
      <c r="C26" s="299"/>
      <c r="D26" s="299"/>
      <c r="E26" s="299"/>
      <c r="F26" s="299"/>
      <c r="G26" s="299"/>
      <c r="H26" s="299"/>
      <c r="I26" s="300"/>
    </row>
    <row r="27" spans="1:9" ht="36">
      <c r="A27" s="40">
        <v>1</v>
      </c>
      <c r="B27" s="75" t="s">
        <v>31</v>
      </c>
      <c r="C27" s="84" t="s">
        <v>32</v>
      </c>
      <c r="D27" s="85">
        <v>284</v>
      </c>
      <c r="E27" s="86" t="s">
        <v>11</v>
      </c>
      <c r="F27" s="87"/>
      <c r="G27" s="87"/>
      <c r="H27" s="12">
        <f t="shared" ref="H27:H34" si="4">ROUND(D27*F27, 0)</f>
        <v>0</v>
      </c>
      <c r="I27" s="12">
        <f t="shared" ref="I27:I34" si="5">ROUND(D27*G27, 0)</f>
        <v>0</v>
      </c>
    </row>
    <row r="28" spans="1:9" ht="53.25" customHeight="1">
      <c r="A28" s="40">
        <v>2</v>
      </c>
      <c r="B28" s="75" t="s">
        <v>33</v>
      </c>
      <c r="C28" s="84" t="s">
        <v>413</v>
      </c>
      <c r="D28" s="85">
        <f>D41+D42</f>
        <v>116.33</v>
      </c>
      <c r="E28" s="86" t="s">
        <v>13</v>
      </c>
      <c r="F28" s="87"/>
      <c r="G28" s="87"/>
      <c r="H28" s="12">
        <f t="shared" si="4"/>
        <v>0</v>
      </c>
      <c r="I28" s="12">
        <f t="shared" si="5"/>
        <v>0</v>
      </c>
    </row>
    <row r="29" spans="1:9" ht="53.25" customHeight="1">
      <c r="A29" s="40">
        <v>4</v>
      </c>
      <c r="B29" s="75" t="s">
        <v>34</v>
      </c>
      <c r="C29" s="84" t="s">
        <v>128</v>
      </c>
      <c r="D29" s="85">
        <v>129</v>
      </c>
      <c r="E29" s="86" t="s">
        <v>13</v>
      </c>
      <c r="F29" s="87"/>
      <c r="G29" s="87"/>
      <c r="H29" s="12">
        <f t="shared" si="4"/>
        <v>0</v>
      </c>
      <c r="I29" s="12">
        <f t="shared" si="5"/>
        <v>0</v>
      </c>
    </row>
    <row r="30" spans="1:9" ht="63.75" customHeight="1">
      <c r="A30" s="40">
        <v>5</v>
      </c>
      <c r="B30" s="75" t="s">
        <v>34</v>
      </c>
      <c r="C30" s="84" t="s">
        <v>414</v>
      </c>
      <c r="D30" s="85">
        <v>253</v>
      </c>
      <c r="E30" s="86" t="s">
        <v>13</v>
      </c>
      <c r="F30" s="87"/>
      <c r="G30" s="87"/>
      <c r="H30" s="12">
        <f t="shared" ref="H30" si="6">ROUND(D30*F30, 0)</f>
        <v>0</v>
      </c>
      <c r="I30" s="12">
        <f t="shared" ref="I30" si="7">ROUND(D30*G30, 0)</f>
        <v>0</v>
      </c>
    </row>
    <row r="31" spans="1:9" ht="60">
      <c r="A31" s="40">
        <v>6</v>
      </c>
      <c r="B31" s="11" t="s">
        <v>30</v>
      </c>
      <c r="C31" s="84" t="s">
        <v>415</v>
      </c>
      <c r="D31" s="85">
        <v>42.28</v>
      </c>
      <c r="E31" s="86" t="s">
        <v>13</v>
      </c>
      <c r="F31" s="87"/>
      <c r="G31" s="87"/>
      <c r="H31" s="12">
        <f t="shared" si="4"/>
        <v>0</v>
      </c>
      <c r="I31" s="12">
        <f t="shared" si="5"/>
        <v>0</v>
      </c>
    </row>
    <row r="32" spans="1:9" ht="54.75" customHeight="1">
      <c r="A32" s="40">
        <v>6</v>
      </c>
      <c r="B32" s="11" t="s">
        <v>30</v>
      </c>
      <c r="C32" s="84" t="s">
        <v>403</v>
      </c>
      <c r="D32" s="85">
        <v>8.92</v>
      </c>
      <c r="E32" s="86" t="s">
        <v>13</v>
      </c>
      <c r="F32" s="87"/>
      <c r="G32" s="87"/>
      <c r="H32" s="12">
        <f t="shared" ref="H32" si="8">ROUND(D32*F32, 0)</f>
        <v>0</v>
      </c>
      <c r="I32" s="12">
        <f t="shared" ref="I32" si="9">ROUND(D32*G32, 0)</f>
        <v>0</v>
      </c>
    </row>
    <row r="33" spans="1:9" ht="52.5" customHeight="1">
      <c r="A33" s="40">
        <v>7</v>
      </c>
      <c r="B33" s="75" t="s">
        <v>389</v>
      </c>
      <c r="C33" s="84" t="s">
        <v>391</v>
      </c>
      <c r="D33" s="230">
        <v>269</v>
      </c>
      <c r="E33" s="86" t="s">
        <v>390</v>
      </c>
      <c r="F33" s="87"/>
      <c r="G33" s="87"/>
      <c r="H33" s="231">
        <f t="shared" si="4"/>
        <v>0</v>
      </c>
      <c r="I33" s="231">
        <f t="shared" si="5"/>
        <v>0</v>
      </c>
    </row>
    <row r="34" spans="1:9" ht="36">
      <c r="A34" s="40">
        <v>8</v>
      </c>
      <c r="B34" s="11" t="s">
        <v>29</v>
      </c>
      <c r="C34" s="84" t="s">
        <v>35</v>
      </c>
      <c r="D34" s="85">
        <v>278</v>
      </c>
      <c r="E34" s="86" t="s">
        <v>25</v>
      </c>
      <c r="F34" s="87"/>
      <c r="G34" s="87"/>
      <c r="H34" s="12">
        <f t="shared" si="4"/>
        <v>0</v>
      </c>
      <c r="I34" s="12">
        <f t="shared" si="5"/>
        <v>0</v>
      </c>
    </row>
    <row r="35" spans="1:9" s="63" customFormat="1">
      <c r="A35" s="219"/>
      <c r="B35" s="220"/>
      <c r="C35" s="220" t="s">
        <v>14</v>
      </c>
      <c r="D35" s="221"/>
      <c r="E35" s="220"/>
      <c r="F35" s="222"/>
      <c r="G35" s="223"/>
      <c r="H35" s="224">
        <f>ROUND(SUM(H27:H34),0)</f>
        <v>0</v>
      </c>
      <c r="I35" s="224">
        <f>ROUND(SUM(I27:I34),0)</f>
        <v>0</v>
      </c>
    </row>
    <row r="36" spans="1:9">
      <c r="A36" s="30"/>
      <c r="B36" s="31"/>
      <c r="C36" s="32"/>
      <c r="D36" s="58"/>
      <c r="E36" s="33"/>
      <c r="F36" s="33"/>
      <c r="G36" s="33"/>
      <c r="H36" s="33"/>
      <c r="I36" s="34"/>
    </row>
    <row r="37" spans="1:9">
      <c r="A37" s="30"/>
      <c r="B37" s="31"/>
      <c r="C37" s="32"/>
      <c r="D37" s="58"/>
      <c r="E37" s="33"/>
      <c r="F37" s="33"/>
      <c r="G37" s="33"/>
      <c r="H37" s="33"/>
      <c r="I37" s="34"/>
    </row>
    <row r="38" spans="1:9" ht="16">
      <c r="A38" s="321" t="s">
        <v>36</v>
      </c>
      <c r="B38" s="322"/>
      <c r="C38" s="322"/>
      <c r="D38" s="322"/>
      <c r="E38" s="322"/>
      <c r="F38" s="322"/>
      <c r="G38" s="322"/>
      <c r="H38" s="322"/>
      <c r="I38" s="323"/>
    </row>
    <row r="39" spans="1:9" ht="29.25" customHeight="1">
      <c r="A39" s="74">
        <v>1</v>
      </c>
      <c r="B39" s="75" t="s">
        <v>38</v>
      </c>
      <c r="C39" s="79" t="s">
        <v>39</v>
      </c>
      <c r="D39" s="234">
        <v>2761</v>
      </c>
      <c r="E39" s="89" t="s">
        <v>382</v>
      </c>
      <c r="F39" s="70"/>
      <c r="G39" s="70"/>
      <c r="H39" s="70">
        <f>ROUND(D39*F39, 0)</f>
        <v>0</v>
      </c>
      <c r="I39" s="70">
        <f>ROUND(D39*G39, 0)</f>
        <v>0</v>
      </c>
    </row>
    <row r="40" spans="1:9" ht="48">
      <c r="A40" s="74">
        <v>2</v>
      </c>
      <c r="B40" s="11" t="s">
        <v>409</v>
      </c>
      <c r="C40" s="11" t="s">
        <v>411</v>
      </c>
      <c r="D40" s="203">
        <f>273.5+8.43</f>
        <v>281.93</v>
      </c>
      <c r="E40" s="19" t="s">
        <v>11</v>
      </c>
      <c r="F40" s="12"/>
      <c r="G40" s="12"/>
      <c r="H40" s="70">
        <f t="shared" ref="H40:H48" si="10">ROUND(D40*F40, 0)</f>
        <v>0</v>
      </c>
      <c r="I40" s="70">
        <f t="shared" ref="I40:I48" si="11">ROUND(D40*G40, 0)</f>
        <v>0</v>
      </c>
    </row>
    <row r="41" spans="1:9" ht="42" customHeight="1">
      <c r="A41" s="74">
        <v>3</v>
      </c>
      <c r="B41" s="75" t="s">
        <v>37</v>
      </c>
      <c r="C41" s="79" t="s">
        <v>407</v>
      </c>
      <c r="D41" s="88">
        <v>107.5</v>
      </c>
      <c r="E41" s="89" t="s">
        <v>13</v>
      </c>
      <c r="F41" s="90"/>
      <c r="G41" s="90"/>
      <c r="H41" s="70">
        <f t="shared" si="10"/>
        <v>0</v>
      </c>
      <c r="I41" s="70">
        <f t="shared" si="11"/>
        <v>0</v>
      </c>
    </row>
    <row r="42" spans="1:9" ht="40.5" customHeight="1">
      <c r="A42" s="74">
        <v>4</v>
      </c>
      <c r="B42" s="75" t="s">
        <v>37</v>
      </c>
      <c r="C42" s="79" t="s">
        <v>404</v>
      </c>
      <c r="D42" s="88">
        <v>8.83</v>
      </c>
      <c r="E42" s="89" t="s">
        <v>13</v>
      </c>
      <c r="F42" s="90"/>
      <c r="G42" s="90"/>
      <c r="H42" s="70">
        <f t="shared" si="10"/>
        <v>0</v>
      </c>
      <c r="I42" s="70">
        <f t="shared" si="11"/>
        <v>0</v>
      </c>
    </row>
    <row r="43" spans="1:9" ht="40.5" customHeight="1">
      <c r="A43" s="74">
        <v>5</v>
      </c>
      <c r="B43" s="75" t="s">
        <v>304</v>
      </c>
      <c r="C43" s="94" t="s">
        <v>408</v>
      </c>
      <c r="D43" s="210">
        <v>27.3</v>
      </c>
      <c r="E43" s="89" t="s">
        <v>13</v>
      </c>
      <c r="F43" s="90"/>
      <c r="G43" s="90"/>
      <c r="H43" s="70">
        <f t="shared" si="10"/>
        <v>0</v>
      </c>
      <c r="I43" s="70">
        <f t="shared" si="11"/>
        <v>0</v>
      </c>
    </row>
    <row r="44" spans="1:9" ht="28.5" customHeight="1">
      <c r="A44" s="74">
        <v>6</v>
      </c>
      <c r="B44" s="75" t="s">
        <v>118</v>
      </c>
      <c r="C44" s="79" t="s">
        <v>236</v>
      </c>
      <c r="D44" s="88">
        <v>13.2</v>
      </c>
      <c r="E44" s="89" t="s">
        <v>13</v>
      </c>
      <c r="F44" s="90"/>
      <c r="G44" s="90"/>
      <c r="H44" s="70">
        <f t="shared" si="10"/>
        <v>0</v>
      </c>
      <c r="I44" s="70">
        <f t="shared" si="11"/>
        <v>0</v>
      </c>
    </row>
    <row r="45" spans="1:9" ht="36">
      <c r="A45" s="74">
        <v>7</v>
      </c>
      <c r="B45" s="75" t="s">
        <v>118</v>
      </c>
      <c r="C45" s="79" t="s">
        <v>402</v>
      </c>
      <c r="D45" s="88">
        <v>3.93</v>
      </c>
      <c r="E45" s="89" t="s">
        <v>13</v>
      </c>
      <c r="F45" s="90"/>
      <c r="G45" s="90"/>
      <c r="H45" s="70">
        <f t="shared" si="10"/>
        <v>0</v>
      </c>
      <c r="I45" s="70">
        <f t="shared" si="11"/>
        <v>0</v>
      </c>
    </row>
    <row r="46" spans="1:9" ht="48">
      <c r="A46" s="74">
        <v>8</v>
      </c>
      <c r="B46" s="75" t="s">
        <v>117</v>
      </c>
      <c r="C46" s="91" t="s">
        <v>410</v>
      </c>
      <c r="D46" s="88">
        <v>41.07</v>
      </c>
      <c r="E46" s="89" t="s">
        <v>13</v>
      </c>
      <c r="F46" s="90"/>
      <c r="G46" s="90"/>
      <c r="H46" s="70">
        <f t="shared" si="10"/>
        <v>0</v>
      </c>
      <c r="I46" s="70">
        <f t="shared" si="11"/>
        <v>0</v>
      </c>
    </row>
    <row r="47" spans="1:9">
      <c r="A47" s="74">
        <v>9</v>
      </c>
      <c r="B47" s="95" t="s">
        <v>12</v>
      </c>
      <c r="C47" s="92" t="s">
        <v>412</v>
      </c>
      <c r="D47" s="99">
        <v>1</v>
      </c>
      <c r="E47" s="97" t="s">
        <v>17</v>
      </c>
      <c r="F47" s="93"/>
      <c r="G47" s="12"/>
      <c r="H47" s="70">
        <f t="shared" si="10"/>
        <v>0</v>
      </c>
      <c r="I47" s="70">
        <f t="shared" si="11"/>
        <v>0</v>
      </c>
    </row>
    <row r="48" spans="1:9">
      <c r="A48" s="74">
        <v>10</v>
      </c>
      <c r="B48" s="95" t="s">
        <v>12</v>
      </c>
      <c r="C48" s="96" t="s">
        <v>129</v>
      </c>
      <c r="D48" s="99">
        <v>1</v>
      </c>
      <c r="E48" s="97" t="s">
        <v>17</v>
      </c>
      <c r="F48" s="93"/>
      <c r="G48" s="12"/>
      <c r="H48" s="70">
        <f t="shared" si="10"/>
        <v>0</v>
      </c>
      <c r="I48" s="70">
        <f t="shared" si="11"/>
        <v>0</v>
      </c>
    </row>
    <row r="49" spans="1:9" s="63" customFormat="1">
      <c r="A49" s="235"/>
      <c r="B49" s="236"/>
      <c r="C49" s="220" t="s">
        <v>14</v>
      </c>
      <c r="D49" s="237"/>
      <c r="E49" s="238"/>
      <c r="F49" s="239"/>
      <c r="G49" s="240"/>
      <c r="H49" s="224">
        <f>SUM(H39:H48)</f>
        <v>0</v>
      </c>
      <c r="I49" s="224">
        <f>SUM(I39:I48)</f>
        <v>0</v>
      </c>
    </row>
    <row r="50" spans="1:9">
      <c r="A50" s="30"/>
      <c r="B50" s="31"/>
      <c r="C50" s="32"/>
      <c r="D50" s="58"/>
      <c r="E50" s="33"/>
      <c r="F50" s="33"/>
      <c r="G50" s="33"/>
      <c r="H50" s="33"/>
      <c r="I50" s="34"/>
    </row>
    <row r="51" spans="1:9">
      <c r="A51" s="30"/>
      <c r="B51" s="31"/>
      <c r="C51" s="32"/>
      <c r="D51" s="58"/>
      <c r="E51" s="33"/>
      <c r="F51" s="33"/>
      <c r="G51" s="33"/>
      <c r="H51" s="33"/>
      <c r="I51" s="34"/>
    </row>
    <row r="52" spans="1:9" ht="15">
      <c r="A52" s="313" t="s">
        <v>375</v>
      </c>
      <c r="B52" s="313"/>
      <c r="C52" s="313"/>
      <c r="D52" s="319"/>
      <c r="E52" s="319"/>
      <c r="F52" s="319"/>
      <c r="G52" s="319"/>
      <c r="H52" s="319"/>
      <c r="I52" s="319"/>
    </row>
    <row r="53" spans="1:9" ht="48">
      <c r="A53" s="40">
        <v>1</v>
      </c>
      <c r="B53" s="11" t="s">
        <v>119</v>
      </c>
      <c r="C53" s="82" t="s">
        <v>41</v>
      </c>
      <c r="D53" s="228"/>
      <c r="E53" s="164"/>
      <c r="F53" s="142"/>
      <c r="G53" s="142"/>
      <c r="H53" s="142"/>
      <c r="I53" s="100"/>
    </row>
    <row r="54" spans="1:9">
      <c r="A54" s="40" t="s">
        <v>134</v>
      </c>
      <c r="B54" s="11"/>
      <c r="C54" s="11" t="s">
        <v>379</v>
      </c>
      <c r="D54" s="229">
        <v>18096</v>
      </c>
      <c r="E54" s="69" t="s">
        <v>382</v>
      </c>
      <c r="F54" s="70"/>
      <c r="G54" s="70"/>
      <c r="H54" s="70">
        <f t="shared" ref="H54:H58" si="12">ROUND(D54*F54, 0)</f>
        <v>0</v>
      </c>
      <c r="I54" s="70">
        <f t="shared" ref="I54:I58" si="13">ROUND(D54*G54, 0)</f>
        <v>0</v>
      </c>
    </row>
    <row r="55" spans="1:9">
      <c r="A55" s="40" t="s">
        <v>46</v>
      </c>
      <c r="B55" s="11"/>
      <c r="C55" s="11" t="s">
        <v>377</v>
      </c>
      <c r="D55" s="72">
        <v>4193</v>
      </c>
      <c r="E55" s="19" t="s">
        <v>382</v>
      </c>
      <c r="F55" s="70"/>
      <c r="G55" s="70"/>
      <c r="H55" s="12">
        <f t="shared" si="12"/>
        <v>0</v>
      </c>
      <c r="I55" s="12">
        <f t="shared" si="13"/>
        <v>0</v>
      </c>
    </row>
    <row r="56" spans="1:9">
      <c r="A56" s="40" t="s">
        <v>48</v>
      </c>
      <c r="B56" s="11"/>
      <c r="C56" s="11" t="s">
        <v>378</v>
      </c>
      <c r="D56" s="72">
        <v>445</v>
      </c>
      <c r="E56" s="19" t="s">
        <v>382</v>
      </c>
      <c r="F56" s="70"/>
      <c r="G56" s="70"/>
      <c r="H56" s="12">
        <f t="shared" si="12"/>
        <v>0</v>
      </c>
      <c r="I56" s="12">
        <f t="shared" si="13"/>
        <v>0</v>
      </c>
    </row>
    <row r="57" spans="1:9">
      <c r="A57" s="40" t="s">
        <v>50</v>
      </c>
      <c r="B57" s="11"/>
      <c r="C57" s="11" t="s">
        <v>380</v>
      </c>
      <c r="D57" s="72">
        <v>860</v>
      </c>
      <c r="E57" s="19" t="s">
        <v>382</v>
      </c>
      <c r="F57" s="70"/>
      <c r="G57" s="70"/>
      <c r="H57" s="12">
        <f t="shared" si="12"/>
        <v>0</v>
      </c>
      <c r="I57" s="12">
        <f t="shared" si="13"/>
        <v>0</v>
      </c>
    </row>
    <row r="58" spans="1:9">
      <c r="A58" s="40" t="s">
        <v>150</v>
      </c>
      <c r="B58" s="11"/>
      <c r="C58" s="11" t="s">
        <v>381</v>
      </c>
      <c r="D58" s="72">
        <v>1369</v>
      </c>
      <c r="E58" s="19" t="s">
        <v>382</v>
      </c>
      <c r="F58" s="70"/>
      <c r="G58" s="70"/>
      <c r="H58" s="12">
        <f t="shared" si="12"/>
        <v>0</v>
      </c>
      <c r="I58" s="12">
        <f t="shared" si="13"/>
        <v>0</v>
      </c>
    </row>
    <row r="59" spans="1:9" ht="36">
      <c r="A59" s="40">
        <v>2</v>
      </c>
      <c r="B59" s="75" t="s">
        <v>304</v>
      </c>
      <c r="C59" s="94" t="s">
        <v>376</v>
      </c>
      <c r="D59" s="210">
        <v>81.7</v>
      </c>
      <c r="E59" s="89" t="s">
        <v>13</v>
      </c>
      <c r="F59" s="90"/>
      <c r="G59" s="90"/>
      <c r="H59" s="187">
        <f>D59*F59</f>
        <v>0</v>
      </c>
      <c r="I59" s="187">
        <f>D59*G59</f>
        <v>0</v>
      </c>
    </row>
    <row r="60" spans="1:9" ht="48">
      <c r="A60" s="40">
        <v>3</v>
      </c>
      <c r="B60" s="75" t="s">
        <v>304</v>
      </c>
      <c r="C60" s="94" t="s">
        <v>385</v>
      </c>
      <c r="D60" s="210">
        <v>12.6</v>
      </c>
      <c r="E60" s="89" t="s">
        <v>13</v>
      </c>
      <c r="F60" s="90"/>
      <c r="G60" s="90"/>
      <c r="H60" s="187">
        <f>D60*F60</f>
        <v>0</v>
      </c>
      <c r="I60" s="187">
        <f>D60*G60</f>
        <v>0</v>
      </c>
    </row>
    <row r="61" spans="1:9" ht="36">
      <c r="A61" s="40">
        <v>4</v>
      </c>
      <c r="B61" s="75" t="s">
        <v>304</v>
      </c>
      <c r="C61" s="94" t="s">
        <v>384</v>
      </c>
      <c r="D61" s="210">
        <v>24.99</v>
      </c>
      <c r="E61" s="89" t="s">
        <v>13</v>
      </c>
      <c r="F61" s="90"/>
      <c r="G61" s="90"/>
      <c r="H61" s="187">
        <f>D61*F61</f>
        <v>0</v>
      </c>
      <c r="I61" s="187">
        <f>D61*G61</f>
        <v>0</v>
      </c>
    </row>
    <row r="62" spans="1:9" ht="54.75" customHeight="1">
      <c r="A62" s="40">
        <v>5</v>
      </c>
      <c r="B62" s="75" t="s">
        <v>42</v>
      </c>
      <c r="C62" s="94" t="s">
        <v>386</v>
      </c>
      <c r="D62" s="88">
        <v>144.80000000000001</v>
      </c>
      <c r="E62" s="89" t="s">
        <v>13</v>
      </c>
      <c r="F62" s="90"/>
      <c r="G62" s="90"/>
      <c r="H62" s="12">
        <f t="shared" ref="H62:H65" si="14">ROUND(D62*F62, 0)</f>
        <v>0</v>
      </c>
      <c r="I62" s="12">
        <f t="shared" ref="I62:I65" si="15">ROUND(D62*G62, 0)</f>
        <v>0</v>
      </c>
    </row>
    <row r="63" spans="1:9" ht="48">
      <c r="A63" s="40">
        <v>6</v>
      </c>
      <c r="B63" s="75" t="s">
        <v>131</v>
      </c>
      <c r="C63" s="94" t="s">
        <v>387</v>
      </c>
      <c r="D63" s="88">
        <f>66.8+18.84</f>
        <v>85.64</v>
      </c>
      <c r="E63" s="89" t="s">
        <v>13</v>
      </c>
      <c r="F63" s="90"/>
      <c r="G63" s="90"/>
      <c r="H63" s="12">
        <f t="shared" si="14"/>
        <v>0</v>
      </c>
      <c r="I63" s="12">
        <f t="shared" si="15"/>
        <v>0</v>
      </c>
    </row>
    <row r="64" spans="1:9" ht="48">
      <c r="A64" s="40">
        <v>7</v>
      </c>
      <c r="B64" s="75" t="s">
        <v>43</v>
      </c>
      <c r="C64" s="94" t="s">
        <v>383</v>
      </c>
      <c r="D64" s="88">
        <v>4</v>
      </c>
      <c r="E64" s="89" t="s">
        <v>13</v>
      </c>
      <c r="F64" s="90"/>
      <c r="G64" s="90"/>
      <c r="H64" s="12">
        <f t="shared" si="14"/>
        <v>0</v>
      </c>
      <c r="I64" s="12">
        <f t="shared" si="15"/>
        <v>0</v>
      </c>
    </row>
    <row r="65" spans="1:9">
      <c r="A65" s="40">
        <v>8</v>
      </c>
      <c r="B65" s="95" t="s">
        <v>12</v>
      </c>
      <c r="C65" s="96" t="s">
        <v>130</v>
      </c>
      <c r="D65" s="99">
        <v>1</v>
      </c>
      <c r="E65" s="97" t="s">
        <v>17</v>
      </c>
      <c r="F65" s="93"/>
      <c r="G65" s="12"/>
      <c r="H65" s="12">
        <f t="shared" si="14"/>
        <v>0</v>
      </c>
      <c r="I65" s="12">
        <f t="shared" si="15"/>
        <v>0</v>
      </c>
    </row>
    <row r="66" spans="1:9">
      <c r="A66" s="35"/>
      <c r="B66" s="36"/>
      <c r="C66" s="14" t="s">
        <v>14</v>
      </c>
      <c r="D66" s="59"/>
      <c r="E66" s="37"/>
      <c r="F66" s="38"/>
      <c r="G66" s="39"/>
      <c r="H66" s="18">
        <f>SUM(H54:H65)</f>
        <v>0</v>
      </c>
      <c r="I66" s="18">
        <f>SUM(I54:I65)</f>
        <v>0</v>
      </c>
    </row>
    <row r="67" spans="1:9">
      <c r="A67" s="30"/>
      <c r="B67" s="31"/>
      <c r="C67" s="32"/>
      <c r="D67" s="58"/>
      <c r="E67" s="33"/>
      <c r="F67" s="33"/>
      <c r="G67" s="33"/>
      <c r="H67" s="33"/>
      <c r="I67" s="34"/>
    </row>
    <row r="69" spans="1:9" ht="15">
      <c r="A69" s="313" t="s">
        <v>388</v>
      </c>
      <c r="B69" s="313"/>
      <c r="C69" s="313"/>
      <c r="D69" s="313"/>
      <c r="E69" s="313"/>
      <c r="F69" s="313"/>
      <c r="G69" s="313"/>
      <c r="H69" s="313"/>
      <c r="I69" s="313"/>
    </row>
    <row r="70" spans="1:9" s="64" customFormat="1" ht="36">
      <c r="A70" s="40">
        <v>1</v>
      </c>
      <c r="B70" s="75" t="s">
        <v>12</v>
      </c>
      <c r="C70" s="79" t="s">
        <v>420</v>
      </c>
      <c r="D70" s="98">
        <v>21.98</v>
      </c>
      <c r="E70" s="89" t="s">
        <v>22</v>
      </c>
      <c r="F70" s="93"/>
      <c r="G70" s="90"/>
      <c r="H70" s="12">
        <f>ROUND(D70*F70, 0)</f>
        <v>0</v>
      </c>
      <c r="I70" s="12">
        <f>ROUND(D70*G70, 0)</f>
        <v>0</v>
      </c>
    </row>
    <row r="71" spans="1:9" s="64" customFormat="1" ht="36">
      <c r="A71" s="40">
        <v>2</v>
      </c>
      <c r="B71" s="75" t="s">
        <v>12</v>
      </c>
      <c r="C71" s="79" t="s">
        <v>423</v>
      </c>
      <c r="D71" s="98">
        <v>20.66</v>
      </c>
      <c r="E71" s="89" t="s">
        <v>22</v>
      </c>
      <c r="F71" s="93"/>
      <c r="G71" s="90"/>
      <c r="H71" s="12">
        <f>ROUND(D71*F71, 0)</f>
        <v>0</v>
      </c>
      <c r="I71" s="12">
        <f>ROUND(D71*G71, 0)</f>
        <v>0</v>
      </c>
    </row>
    <row r="72" spans="1:9" s="64" customFormat="1" ht="36">
      <c r="A72" s="40">
        <v>3</v>
      </c>
      <c r="B72" s="95"/>
      <c r="C72" s="79" t="s">
        <v>422</v>
      </c>
      <c r="D72" s="98">
        <v>2.7</v>
      </c>
      <c r="E72" s="89" t="s">
        <v>22</v>
      </c>
      <c r="F72" s="93"/>
      <c r="G72" s="90"/>
      <c r="H72" s="12">
        <f>ROUND(D72*F72, 0)</f>
        <v>0</v>
      </c>
      <c r="I72" s="12">
        <f>ROUND(D72*G72, 0)</f>
        <v>0</v>
      </c>
    </row>
    <row r="73" spans="1:9" s="64" customFormat="1" ht="28.5" customHeight="1">
      <c r="A73" s="40">
        <v>4</v>
      </c>
      <c r="B73" s="95" t="s">
        <v>12</v>
      </c>
      <c r="C73" s="79" t="s">
        <v>421</v>
      </c>
      <c r="D73" s="241">
        <v>4</v>
      </c>
      <c r="E73" s="89" t="s">
        <v>57</v>
      </c>
      <c r="F73" s="93"/>
      <c r="G73" s="90"/>
      <c r="H73" s="12">
        <f>ROUND(D73*F73, 0)</f>
        <v>0</v>
      </c>
      <c r="I73" s="12">
        <f>ROUND(D73*G73, 0)</f>
        <v>0</v>
      </c>
    </row>
    <row r="74" spans="1:9" s="64" customFormat="1" ht="24">
      <c r="A74" s="40">
        <v>5</v>
      </c>
      <c r="B74" s="95" t="s">
        <v>12</v>
      </c>
      <c r="C74" s="79" t="s">
        <v>419</v>
      </c>
      <c r="D74" s="98">
        <v>98.42</v>
      </c>
      <c r="E74" s="89" t="s">
        <v>11</v>
      </c>
      <c r="F74" s="93"/>
      <c r="G74" s="90"/>
      <c r="H74" s="12">
        <f>ROUND(D74*F74, 0)</f>
        <v>0</v>
      </c>
      <c r="I74" s="12">
        <f>ROUND(D74*G74, 0)</f>
        <v>0</v>
      </c>
    </row>
    <row r="75" spans="1:9" s="63" customFormat="1">
      <c r="A75" s="235"/>
      <c r="B75" s="236"/>
      <c r="C75" s="220" t="s">
        <v>14</v>
      </c>
      <c r="D75" s="237"/>
      <c r="E75" s="238"/>
      <c r="F75" s="239"/>
      <c r="G75" s="240"/>
      <c r="H75" s="224">
        <f>SUM(H70:H74)</f>
        <v>0</v>
      </c>
      <c r="I75" s="224">
        <f>SUM(I70:I74)</f>
        <v>0</v>
      </c>
    </row>
  </sheetData>
  <mergeCells count="10">
    <mergeCell ref="A2:I2"/>
    <mergeCell ref="A3:I3"/>
    <mergeCell ref="A4:I4"/>
    <mergeCell ref="A5:I5"/>
    <mergeCell ref="A69:I69"/>
    <mergeCell ref="A38:I38"/>
    <mergeCell ref="A52:I52"/>
    <mergeCell ref="A9:I9"/>
    <mergeCell ref="A25:I25"/>
    <mergeCell ref="A26:I26"/>
  </mergeCells>
  <phoneticPr fontId="70" type="noConversion"/>
  <printOptions horizontalCentered="1"/>
  <pageMargins left="0.39000000000000007" right="0.39000000000000007" top="0.39000000000000007" bottom="0.39000000000000007" header="0.43000000000000005" footer="0.43000000000000005"/>
  <rowBreaks count="4" manualBreakCount="4">
    <brk id="23" max="16383" man="1"/>
    <brk id="36" max="16383" man="1"/>
    <brk id="50" max="16383" man="1"/>
    <brk id="67" max="16383" man="1"/>
  </rowBreaks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Előlap</vt:lpstr>
      <vt:lpstr>Általános leírás</vt:lpstr>
      <vt:lpstr>Főösszesítő</vt:lpstr>
      <vt:lpstr>1. Összesítő</vt:lpstr>
      <vt:lpstr>1. Általános kts</vt:lpstr>
      <vt:lpstr>2. Összesítő</vt:lpstr>
      <vt:lpstr>2. Építészet</vt:lpstr>
      <vt:lpstr>3. Összesítő</vt:lpstr>
      <vt:lpstr>3. Statika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Erzsébet</dc:creator>
  <cp:lastModifiedBy>Rajnai Zsuzsanna</cp:lastModifiedBy>
  <cp:lastPrinted>2016-07-13T08:30:58Z</cp:lastPrinted>
  <dcterms:created xsi:type="dcterms:W3CDTF">2016-06-01T05:09:09Z</dcterms:created>
  <dcterms:modified xsi:type="dcterms:W3CDTF">2016-09-29T15:41:36Z</dcterms:modified>
</cp:coreProperties>
</file>