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505"/>
  <workbookPr filterPrivacy="1"/>
  <mc:AlternateContent xmlns:mc="http://schemas.openxmlformats.org/markup-compatibility/2006">
    <mc:Choice Requires="x15">
      <x15ac:absPath xmlns:x15ac="http://schemas.microsoft.com/office/spreadsheetml/2010/11/ac" url="/Volumes/Tervezés/T - 2016_019.DUNAKESZI_Orvosi rendelő belső átalakítás/03.Kiviteli terv/03.1.Kiviteli terv/CD/Költségvetés/árazatlan/"/>
    </mc:Choice>
  </mc:AlternateContent>
  <bookViews>
    <workbookView xWindow="0" yWindow="460" windowWidth="38400" windowHeight="19700" tabRatio="922"/>
  </bookViews>
  <sheets>
    <sheet name="Főösszesítő" sheetId="1" r:id="rId1"/>
    <sheet name="Építészet belső" sheetId="16" r:id="rId2"/>
    <sheet name="Építészet külső" sheetId="14" r:id="rId3"/>
    <sheet name="Területrendezés" sheetId="18" r:id="rId4"/>
  </sheets>
  <definedNames>
    <definedName name="_xlnm.Print_Area" localSheetId="0">Főösszesítő!$A$1:$D$23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1" l="1"/>
  <c r="D29" i="1"/>
  <c r="C29" i="1"/>
  <c r="D20" i="1"/>
  <c r="C20" i="1"/>
  <c r="D19" i="1"/>
  <c r="C19" i="1"/>
  <c r="D18" i="1"/>
  <c r="C18" i="1"/>
  <c r="D17" i="1"/>
  <c r="C17" i="1"/>
  <c r="D16" i="1"/>
  <c r="C16" i="1"/>
  <c r="D15" i="1"/>
  <c r="C15" i="1"/>
  <c r="D9" i="1"/>
  <c r="D10" i="1"/>
  <c r="D11" i="1"/>
  <c r="D12" i="1"/>
  <c r="D13" i="1"/>
  <c r="D8" i="1"/>
  <c r="C9" i="1"/>
  <c r="C10" i="1"/>
  <c r="C11" i="1"/>
  <c r="C12" i="1"/>
  <c r="C13" i="1"/>
  <c r="C8" i="1"/>
  <c r="C7" i="1"/>
  <c r="D7" i="1"/>
  <c r="D6" i="1"/>
  <c r="C6" i="1"/>
  <c r="C5" i="1"/>
  <c r="C21" i="1"/>
  <c r="D5" i="1"/>
  <c r="D14" i="1"/>
  <c r="D21" i="1"/>
  <c r="C22" i="1"/>
  <c r="C30" i="1"/>
  <c r="C33" i="1"/>
  <c r="C34" i="1"/>
  <c r="C35" i="1"/>
  <c r="C36" i="1"/>
  <c r="H75" i="16"/>
  <c r="H76" i="16"/>
  <c r="H77" i="16"/>
  <c r="H78" i="16"/>
  <c r="H79" i="16"/>
  <c r="H80" i="16"/>
  <c r="I18" i="16"/>
  <c r="H18" i="16"/>
  <c r="I47" i="18"/>
  <c r="H47" i="18"/>
  <c r="I5" i="14"/>
  <c r="H5" i="14"/>
  <c r="I50" i="18"/>
  <c r="I44" i="18"/>
  <c r="I45" i="18"/>
  <c r="I46" i="18"/>
  <c r="I48" i="18"/>
  <c r="I49" i="18"/>
  <c r="K43" i="18"/>
  <c r="H50" i="18"/>
  <c r="H44" i="18"/>
  <c r="H45" i="18"/>
  <c r="H46" i="18"/>
  <c r="H48" i="18"/>
  <c r="H49" i="18"/>
  <c r="J43" i="18"/>
  <c r="H19" i="14"/>
  <c r="H14" i="14"/>
  <c r="H15" i="14"/>
  <c r="H16" i="14"/>
  <c r="H17" i="14"/>
  <c r="H18" i="14"/>
  <c r="J13" i="14"/>
  <c r="H6" i="14"/>
  <c r="H7" i="14"/>
  <c r="H8" i="14"/>
  <c r="J3" i="14"/>
  <c r="H10" i="14"/>
  <c r="H11" i="14"/>
  <c r="H12" i="14"/>
  <c r="J9" i="14"/>
  <c r="H21" i="14"/>
  <c r="H22" i="14"/>
  <c r="J20" i="14"/>
  <c r="H24" i="14"/>
  <c r="H25" i="14"/>
  <c r="H26" i="14"/>
  <c r="J23" i="14"/>
  <c r="H28" i="14"/>
  <c r="H29" i="14"/>
  <c r="H30" i="14"/>
  <c r="H31" i="14"/>
  <c r="J27" i="14"/>
  <c r="J32" i="14"/>
  <c r="I19" i="14"/>
  <c r="I14" i="14"/>
  <c r="I15" i="14"/>
  <c r="I16" i="14"/>
  <c r="I17" i="14"/>
  <c r="I18" i="14"/>
  <c r="K13" i="14"/>
  <c r="I4" i="14"/>
  <c r="I6" i="14"/>
  <c r="I7" i="14"/>
  <c r="I8" i="14"/>
  <c r="K3" i="14"/>
  <c r="I10" i="14"/>
  <c r="I11" i="14"/>
  <c r="I12" i="14"/>
  <c r="K9" i="14"/>
  <c r="I21" i="14"/>
  <c r="I22" i="14"/>
  <c r="K20" i="14"/>
  <c r="I24" i="14"/>
  <c r="I25" i="14"/>
  <c r="I26" i="14"/>
  <c r="K23" i="14"/>
  <c r="I28" i="14"/>
  <c r="I29" i="14"/>
  <c r="I30" i="14"/>
  <c r="I31" i="14"/>
  <c r="K27" i="14"/>
  <c r="K32" i="14"/>
  <c r="I86" i="16"/>
  <c r="K84" i="16"/>
  <c r="I75" i="16"/>
  <c r="I76" i="16"/>
  <c r="I77" i="16"/>
  <c r="I78" i="16"/>
  <c r="I79" i="16"/>
  <c r="I80" i="16"/>
  <c r="I81" i="16"/>
  <c r="I82" i="16"/>
  <c r="I83" i="16"/>
  <c r="K74" i="16"/>
  <c r="K88" i="16"/>
  <c r="H86" i="16"/>
  <c r="H85" i="16"/>
  <c r="H87" i="16"/>
  <c r="J84" i="16"/>
  <c r="H81" i="16"/>
  <c r="H82" i="16"/>
  <c r="H83" i="16"/>
  <c r="J74" i="16"/>
  <c r="J88" i="16"/>
  <c r="D16" i="14"/>
  <c r="I12" i="18"/>
  <c r="H12" i="18"/>
  <c r="I13" i="18"/>
  <c r="H13" i="18"/>
  <c r="I37" i="14"/>
  <c r="I38" i="14"/>
  <c r="I40" i="14"/>
  <c r="I39" i="14"/>
  <c r="I45" i="14"/>
  <c r="I44" i="14"/>
  <c r="I43" i="14"/>
  <c r="I42" i="14"/>
  <c r="I41" i="14"/>
  <c r="I46" i="14"/>
  <c r="I47" i="14"/>
  <c r="I48" i="14"/>
  <c r="I49" i="14"/>
  <c r="I50" i="14"/>
  <c r="I51" i="14"/>
  <c r="I52" i="14"/>
  <c r="I53" i="14"/>
  <c r="I54" i="14"/>
  <c r="I55" i="14"/>
  <c r="I56" i="14"/>
  <c r="K36" i="14"/>
  <c r="H37" i="14"/>
  <c r="H39" i="14"/>
  <c r="H41" i="14"/>
  <c r="H47" i="14"/>
  <c r="H49" i="14"/>
  <c r="H51" i="14"/>
  <c r="H55" i="14"/>
  <c r="H52" i="14"/>
  <c r="H54" i="14"/>
  <c r="H56" i="14"/>
  <c r="H38" i="14"/>
  <c r="H40" i="14"/>
  <c r="H42" i="14"/>
  <c r="H44" i="14"/>
  <c r="H46" i="14"/>
  <c r="H48" i="14"/>
  <c r="H50" i="14"/>
  <c r="H43" i="14"/>
  <c r="H45" i="14"/>
  <c r="H53" i="14"/>
  <c r="J36" i="14"/>
  <c r="I32" i="16"/>
  <c r="I33" i="16"/>
  <c r="I34" i="16"/>
  <c r="I35" i="16"/>
  <c r="I36" i="16"/>
  <c r="I37" i="16"/>
  <c r="I38" i="16"/>
  <c r="I39" i="16"/>
  <c r="I40" i="16"/>
  <c r="I41" i="16"/>
  <c r="I42" i="16"/>
  <c r="I43" i="16"/>
  <c r="I44" i="16"/>
  <c r="I45" i="16"/>
  <c r="I46" i="16"/>
  <c r="I47" i="16"/>
  <c r="K31" i="16"/>
  <c r="H32" i="16"/>
  <c r="H33" i="16"/>
  <c r="H34" i="16"/>
  <c r="H35" i="16"/>
  <c r="H36" i="16"/>
  <c r="H37" i="16"/>
  <c r="H38" i="16"/>
  <c r="H39" i="16"/>
  <c r="H40" i="16"/>
  <c r="H41" i="16"/>
  <c r="H42" i="16"/>
  <c r="H43" i="16"/>
  <c r="H44" i="16"/>
  <c r="H45" i="16"/>
  <c r="H46" i="16"/>
  <c r="H47" i="16"/>
  <c r="J31" i="16"/>
  <c r="D58" i="14"/>
  <c r="H58" i="14"/>
  <c r="J57" i="14"/>
  <c r="H60" i="14"/>
  <c r="H61" i="14"/>
  <c r="D64" i="14"/>
  <c r="D62" i="14"/>
  <c r="H62" i="14"/>
  <c r="D63" i="14"/>
  <c r="H63" i="14"/>
  <c r="H64" i="14"/>
  <c r="H65" i="14"/>
  <c r="H66" i="14"/>
  <c r="H67" i="14"/>
  <c r="D68" i="14"/>
  <c r="H68" i="14"/>
  <c r="J59" i="14"/>
  <c r="H70" i="14"/>
  <c r="H71" i="14"/>
  <c r="H72" i="14"/>
  <c r="H73" i="14"/>
  <c r="J69" i="14"/>
  <c r="H75" i="14"/>
  <c r="D76" i="14"/>
  <c r="H76" i="14"/>
  <c r="H77" i="14"/>
  <c r="H78" i="14"/>
  <c r="H79" i="14"/>
  <c r="D80" i="14"/>
  <c r="H80" i="14"/>
  <c r="H81" i="14"/>
  <c r="J74" i="14"/>
  <c r="J82" i="14"/>
  <c r="I58" i="14"/>
  <c r="K57" i="14"/>
  <c r="I60" i="14"/>
  <c r="I61" i="14"/>
  <c r="I62" i="14"/>
  <c r="I63" i="14"/>
  <c r="I64" i="14"/>
  <c r="I65" i="14"/>
  <c r="I66" i="14"/>
  <c r="I67" i="14"/>
  <c r="I68" i="14"/>
  <c r="K59" i="14"/>
  <c r="I70" i="14"/>
  <c r="I71" i="14"/>
  <c r="I72" i="14"/>
  <c r="I73" i="14"/>
  <c r="K69" i="14"/>
  <c r="I75" i="14"/>
  <c r="I76" i="14"/>
  <c r="I77" i="14"/>
  <c r="I78" i="14"/>
  <c r="I79" i="14"/>
  <c r="I80" i="14"/>
  <c r="I81" i="14"/>
  <c r="K74" i="14"/>
  <c r="K82" i="14"/>
  <c r="H4" i="14"/>
  <c r="I37" i="18"/>
  <c r="H37" i="18"/>
  <c r="I7" i="18"/>
  <c r="I4" i="18"/>
  <c r="I5" i="18"/>
  <c r="I6" i="18"/>
  <c r="I8" i="18"/>
  <c r="I9" i="18"/>
  <c r="I10" i="18"/>
  <c r="K3" i="18"/>
  <c r="H4" i="18"/>
  <c r="H5" i="18"/>
  <c r="H6" i="18"/>
  <c r="H7" i="18"/>
  <c r="H8" i="18"/>
  <c r="H9" i="18"/>
  <c r="H10" i="18"/>
  <c r="J3" i="18"/>
  <c r="D34" i="18"/>
  <c r="D35" i="18"/>
  <c r="I64" i="16"/>
  <c r="H64" i="16"/>
  <c r="I65" i="16"/>
  <c r="I57" i="16"/>
  <c r="I58" i="16"/>
  <c r="D61" i="16"/>
  <c r="D59" i="16"/>
  <c r="I59" i="16"/>
  <c r="I60" i="16"/>
  <c r="I61" i="16"/>
  <c r="I62" i="16"/>
  <c r="I63" i="16"/>
  <c r="K56" i="16"/>
  <c r="H65" i="16"/>
  <c r="H57" i="16"/>
  <c r="H58" i="16"/>
  <c r="H59" i="16"/>
  <c r="H60" i="16"/>
  <c r="H61" i="16"/>
  <c r="H62" i="16"/>
  <c r="H63" i="16"/>
  <c r="J56" i="16"/>
  <c r="D68" i="16"/>
  <c r="I69" i="16"/>
  <c r="H69" i="16"/>
  <c r="I68" i="16"/>
  <c r="H68" i="16"/>
  <c r="I67" i="16"/>
  <c r="K66" i="16"/>
  <c r="H67" i="16"/>
  <c r="J66" i="16"/>
  <c r="I85" i="16"/>
  <c r="I87" i="16"/>
  <c r="H35" i="18"/>
  <c r="I35" i="18"/>
  <c r="I34" i="18"/>
  <c r="H34" i="18"/>
  <c r="D22" i="18"/>
  <c r="K70" i="16"/>
  <c r="J70" i="16"/>
  <c r="D20" i="18"/>
  <c r="D18" i="18"/>
  <c r="H18" i="18"/>
  <c r="H20" i="18"/>
  <c r="H22" i="18"/>
  <c r="H24" i="18"/>
  <c r="H26" i="18"/>
  <c r="H27" i="18"/>
  <c r="H29" i="18"/>
  <c r="H25" i="18"/>
  <c r="H19" i="18"/>
  <c r="H21" i="18"/>
  <c r="H23" i="18"/>
  <c r="H28" i="18"/>
  <c r="H30" i="18"/>
  <c r="H31" i="18"/>
  <c r="H32" i="18"/>
  <c r="H33" i="18"/>
  <c r="H36" i="18"/>
  <c r="H38" i="18"/>
  <c r="J17" i="18"/>
  <c r="I18" i="18"/>
  <c r="I20" i="18"/>
  <c r="I22" i="18"/>
  <c r="I24" i="18"/>
  <c r="I26" i="18"/>
  <c r="I27" i="18"/>
  <c r="I29" i="18"/>
  <c r="I25" i="18"/>
  <c r="I19" i="18"/>
  <c r="I21" i="18"/>
  <c r="I23" i="18"/>
  <c r="I28" i="18"/>
  <c r="I30" i="18"/>
  <c r="I31" i="18"/>
  <c r="I32" i="18"/>
  <c r="I33" i="18"/>
  <c r="I36" i="18"/>
  <c r="I38" i="18"/>
  <c r="K17" i="18"/>
  <c r="I14" i="18"/>
  <c r="I15" i="18"/>
  <c r="I16" i="18"/>
  <c r="K11" i="18"/>
  <c r="H14" i="18"/>
  <c r="H15" i="18"/>
  <c r="H16" i="18"/>
  <c r="J11" i="18"/>
  <c r="I16" i="16"/>
  <c r="H16" i="16"/>
  <c r="D40" i="18"/>
  <c r="H40" i="18"/>
  <c r="H41" i="18"/>
  <c r="H42" i="18"/>
  <c r="J39" i="18"/>
  <c r="H52" i="18"/>
  <c r="J51" i="18"/>
  <c r="I40" i="18"/>
  <c r="I41" i="18"/>
  <c r="I42" i="18"/>
  <c r="K39" i="18"/>
  <c r="I52" i="18"/>
  <c r="K51" i="18"/>
  <c r="K53" i="18"/>
  <c r="J53" i="18"/>
  <c r="I49" i="16"/>
  <c r="I50" i="16"/>
  <c r="I51" i="16"/>
  <c r="K48" i="16"/>
  <c r="K52" i="16"/>
  <c r="H49" i="16"/>
  <c r="H50" i="16"/>
  <c r="H51" i="16"/>
  <c r="J48" i="16"/>
  <c r="J52" i="16"/>
  <c r="I25" i="16"/>
  <c r="I26" i="16"/>
  <c r="K24" i="16"/>
  <c r="K27" i="16"/>
  <c r="H25" i="16"/>
  <c r="H26" i="16"/>
  <c r="J24" i="16"/>
  <c r="J27" i="16"/>
  <c r="H4" i="16"/>
  <c r="H5" i="16"/>
  <c r="H6" i="16"/>
  <c r="H7" i="16"/>
  <c r="J3" i="16"/>
  <c r="H9" i="16"/>
  <c r="H10" i="16"/>
  <c r="H11" i="16"/>
  <c r="H12" i="16"/>
  <c r="H13" i="16"/>
  <c r="H14" i="16"/>
  <c r="D15" i="16"/>
  <c r="H15" i="16"/>
  <c r="J8" i="16"/>
  <c r="H19" i="16"/>
  <c r="J17" i="16"/>
  <c r="J20" i="16"/>
  <c r="D18" i="16"/>
  <c r="I19" i="16"/>
  <c r="K17" i="16"/>
  <c r="I4" i="16"/>
  <c r="I5" i="16"/>
  <c r="I6" i="16"/>
  <c r="I7" i="16"/>
  <c r="K3" i="16"/>
  <c r="I9" i="16"/>
  <c r="I10" i="16"/>
  <c r="I11" i="16"/>
  <c r="I12" i="16"/>
  <c r="I13" i="16"/>
  <c r="I14" i="16"/>
  <c r="I15" i="16"/>
  <c r="K8" i="16"/>
  <c r="K20" i="16"/>
  <c r="D10" i="14"/>
  <c r="D11" i="14"/>
  <c r="D14" i="14"/>
  <c r="D15" i="14"/>
</calcChain>
</file>

<file path=xl/sharedStrings.xml><?xml version="1.0" encoding="utf-8"?>
<sst xmlns="http://schemas.openxmlformats.org/spreadsheetml/2006/main" count="656" uniqueCount="252">
  <si>
    <t>FŐÖSSZESÍTŐ</t>
  </si>
  <si>
    <t>Szakág</t>
  </si>
  <si>
    <t>Munkanem megnevezése</t>
  </si>
  <si>
    <t>Anyag összege</t>
  </si>
  <si>
    <t>Díj összege</t>
  </si>
  <si>
    <t>NYÍLÁSZÁRÓ CSERE</t>
  </si>
  <si>
    <t>Összesen (nettó)</t>
  </si>
  <si>
    <t>27% Áfa</t>
  </si>
  <si>
    <t>Mindösszesen (bruttó)</t>
  </si>
  <si>
    <t>T.</t>
  </si>
  <si>
    <t>Megnevezés</t>
  </si>
  <si>
    <t>Menny</t>
  </si>
  <si>
    <t>Me</t>
  </si>
  <si>
    <t>Anyag</t>
  </si>
  <si>
    <t>Díj</t>
  </si>
  <si>
    <t>Össz anyag</t>
  </si>
  <si>
    <t>Össz díj</t>
  </si>
  <si>
    <t>ANYAG Ö.</t>
  </si>
  <si>
    <t>1.</t>
  </si>
  <si>
    <t>2.</t>
  </si>
  <si>
    <t>3.</t>
  </si>
  <si>
    <t>4.</t>
  </si>
  <si>
    <t>5.</t>
  </si>
  <si>
    <t>klt</t>
  </si>
  <si>
    <t>6.</t>
  </si>
  <si>
    <t>7.</t>
  </si>
  <si>
    <t>db</t>
  </si>
  <si>
    <t>8.</t>
  </si>
  <si>
    <t>9.</t>
  </si>
  <si>
    <t>10.</t>
  </si>
  <si>
    <t>m2</t>
  </si>
  <si>
    <t>m</t>
  </si>
  <si>
    <t>Nyílászáró csere</t>
  </si>
  <si>
    <t>DÍJ Ö.</t>
  </si>
  <si>
    <t>Homlokzat szigetelés</t>
  </si>
  <si>
    <t>Hőszigetelés</t>
  </si>
  <si>
    <t>Hőszigetelés rögzítés</t>
  </si>
  <si>
    <t>Vakolat, burkolatok</t>
  </si>
  <si>
    <t>Állványzat</t>
  </si>
  <si>
    <t>Bádogozás</t>
  </si>
  <si>
    <t>Homlokzat szigetelés járulákos költségei</t>
  </si>
  <si>
    <t>klts</t>
  </si>
  <si>
    <t>m3</t>
  </si>
  <si>
    <t>HOMLOKZAT SZIGETELÉS</t>
  </si>
  <si>
    <t xml:space="preserve">Nyílászárók körül 30mm vastag kőzetgyapot hőszigetelő táblákból kávaképzés, üvegszövet háló befordításával, feszültség-csúcspontoknál 45 fokos szögben üvegszövet háló erősítéssel </t>
  </si>
  <si>
    <t>vékonyágyazatú ragasztó polisztirol és kőzetgyapot lemezekhez (6kg/m2)</t>
  </si>
  <si>
    <t>műanyagszeges beütődűbel hőszigetelő táblákhoz, hőszigetelés vastag + minimum 45mm rögzítési mélységű dűbelhossz, 6db/m2</t>
  </si>
  <si>
    <t>A hőszigetelés vastagsághoz igazított méretű, vízcseppentővel kialakított, alumínium kezdősín szerelése, 30 cm-kénti hátszerkezethez való dübelezéssel, valamint ragasztóba való ágyazással.</t>
  </si>
  <si>
    <t>alapozó vakolat díszvakolat alá, 0,15kg/m2</t>
  </si>
  <si>
    <t>homlokzati díszvakolat, 2mm, dörzsölt, 1-es színlista, 2,5kg/m2</t>
  </si>
  <si>
    <t>Homlokzati csőállványok állítása  szintenkénti pallóterítéssel, korláttal lábdeszkával, (kétpallós) 0,60 m padlószélességgel, 2,00 kN/m, 12m magasságig</t>
  </si>
  <si>
    <t>Bejáratok felett előtető készítése pallóterítéssel</t>
  </si>
  <si>
    <t>Ablakpárkány egyvízorros kialakítása, (szükség szerinti  szélességig) legalább 2cm-es vízorrokkal, 3%-os kifelé lejtéssel, fehér porszórt alu, végzárókkal.</t>
  </si>
  <si>
    <t>Mobil WC bérlése</t>
  </si>
  <si>
    <t>Építési törmelék és hulladék, valamint csomagolóanyagok, stb. folyamatos gyűjtése, elszállítása hatóságilag engedélyezett  hulladéklerakóba, lerakójeggyel együtt.</t>
  </si>
  <si>
    <t>homlokzatra felszerelt elemek (táblák, lámpatestek, zászlótartó...stb) leszerelése, hőszigetelt, vakolt felületre újra elhelyezése átmenő dübeles csavarrögzítéssel</t>
  </si>
  <si>
    <t>Könyöklők elhelyezése (szükség szerinti szélességgel)</t>
  </si>
  <si>
    <t>Szerkezetek bontása</t>
  </si>
  <si>
    <t>Nyílászárók beépítése</t>
  </si>
  <si>
    <t>Belső ablakkávák javítása sarokösszedolgozással 30 cm kiterített szélességig</t>
  </si>
  <si>
    <t>Belső festéseknél felület előkészítése, részmunkák;
glettelés, műanyag kötőanyagú glettel (simítótapasszal),
vakolt felületen
Diszperziós festés műanyag bázisú vizes-diszperziós  fehér festékkel, két rétegben, sima felületen</t>
  </si>
  <si>
    <t>Nyílászárók belső takarása műanyag takaróléccel</t>
  </si>
  <si>
    <t>szerkezetek bontása</t>
  </si>
  <si>
    <t>nyílászárók beépítése</t>
  </si>
  <si>
    <t>belső ajtókávák javítása sarokösszedolgozással 30 cm kiterített szélességig</t>
  </si>
  <si>
    <t>belső festéseknél felület előkészítése, részmunkák;
glettelés, műanyag kötőanyagú glettel (simítótapasszal),
vakolt felületen. Diszperziós festés műanyag bázisú vizes-diszperziós fehér festékkel, két rétegben, sima felületen</t>
  </si>
  <si>
    <t>nyílászárók belső takarása műanyag takaróléccel</t>
  </si>
  <si>
    <t>kibontott szerkezetek elszállítása, lerakása, lerakóhelyi díjjal együtt</t>
  </si>
  <si>
    <t>lábazati hőszigetelés 120mm XPS lemezből</t>
  </si>
  <si>
    <t>Homlokzati hőszigetelő rendszer 150mm EPS lemezből tagolatlan falazaton, üvegszövetháló erősítéssel, tűzvédelmileg előírt helyeken kőzetgyapot sávokkal</t>
  </si>
  <si>
    <t>Válaszfal bontás</t>
  </si>
  <si>
    <t>Belső nyílászáró beépítése</t>
  </si>
  <si>
    <t>Padlóburkolat készítése</t>
  </si>
  <si>
    <t>Járulékos költségek</t>
  </si>
  <si>
    <t xml:space="preserve">KB-02 Műanyag nyílászáró elhelyezése, bejárati ajtó 1150x2000mm, hőhídmentes, fehér, ütésálló PVC profilból, 3 rétegű üvegezés 0,9 W/m2K
Hozzá tartozó szerelvényekkel együtt, PUR hab kitöltéssel.
</t>
  </si>
  <si>
    <t xml:space="preserve">KB-03 Műanyag nyílászáró elhelyezése, bejárati ajtó 2100x2100mm, hőhídmentes, fehér, ütésálló PVC profilból, 3 rétegű üvegezés 0,9 W/m2K
Hozzá tartozó szerelvényekkel együtt, PUR hab kitöltéssel.
</t>
  </si>
  <si>
    <t xml:space="preserve">KB-04 Műanyag nyílászáró elhelyezése, bejárati ajtó 1500x2400mm, hőhídmentes, fehér, ütésálló PVC profilból, 3 rétegű üvegezés 0,9 W/m2K
Hozzá tartozó szerelvényekkel együtt, PUR hab kitöltéssel.
</t>
  </si>
  <si>
    <t>Meglévő nyílászáró parapetfalának felfalazása - előregyártott meghőszigetelt vasbeton panel szerkezetben 30 cm vázkerámia falazattal</t>
  </si>
  <si>
    <t>Meglévő nyílászáró parapetfalának bontása - előregyártott meghőszigetelt vasbeton panel szerkezetben (30 cm)</t>
  </si>
  <si>
    <t>Új vázkerámia falszerkezet külső oldali vakolása</t>
  </si>
  <si>
    <t>Új vázkerámia falszerkezet belső oldali vakolása</t>
  </si>
  <si>
    <t>BELSŐ ÁTALAKÍTÁS - VÁLASZFAL ÉPÍTÉS</t>
  </si>
  <si>
    <t>Válaszfal építés</t>
  </si>
  <si>
    <t>Belső válaszfal bontása kerámia falszerkezet 10 cm vastagságban</t>
  </si>
  <si>
    <t>Külső tároló bontása 12 cm kétoldalon vakolt km. tömör tégla falszerkezet</t>
  </si>
  <si>
    <t>gipszkarton falszerkezet festése</t>
  </si>
  <si>
    <t>BELSŐ NYÍLÁSZÁRÓK BEÉPÍTÉSE</t>
  </si>
  <si>
    <t>BURKOLÁS</t>
  </si>
  <si>
    <t>ÁLMENNYEZET ÉPÍTÉS</t>
  </si>
  <si>
    <t>Külső tároló bontása 25 cm kétoldalon vakolt km. tömör tégla falszerkezet - lábazat</t>
  </si>
  <si>
    <t>Belső válaszfal bontása 15 cm vasbeton szerkezet</t>
  </si>
  <si>
    <t>gipszkarton válaszfal építése 15 cm vastagságban 2x2 rtg RBI gipszkarton borítással UW-CW100 profilvázon, rendszer szerinti belső hőszigeteléssel - (kétoldali impregnált piszkarton borítással) kiegészítőkkel, hézagolással kompletten</t>
  </si>
  <si>
    <t>gipszkarton válaszfal építése 15 cm vastagságban 2rtg RB+2rtg RBI gipszkarton borítással UW-CW100 profilvázon, rendszer szerinti belső hőszigeteléssel - egyoldali impregnált piszkarton borítással kiegészítőkkel, hézagolással kompletten</t>
  </si>
  <si>
    <t>gipszkarton válaszfal építése 15 cm vastagságban 2x2 rtg RB gipszkarton borítással UW-CW100 profilvázon, rendszer szerinti belső hőszigeteléssel kiegészítőkkel, hézagolással kompletten</t>
  </si>
  <si>
    <t>gipszkarton válaszfal építése 10 cm vastagságban 2x2 rtg RBI gipszkarton borítással UW-CW50 profilvázon, rendszer szerinti belső hőszigeteléssel - (kétoldali impregnált piszkarton borítással) kiegészítőkkel, hézagolással kompletten</t>
  </si>
  <si>
    <t>gipszkarton válaszfal építése 10 cm vastagságban 2rtg RB+2rtg RBI gipszkarton borítással UW-CW50 profilvázon, rendszer szerinti belső hőszigeteléssel - egyoldali impregnált piszkarton borítással kiegészítőkkel, hézagolással kompletten</t>
  </si>
  <si>
    <t>gipszkarton válaszfal építése 10 cm vastagságban 2x2 rtg RB gipszkarton borítással UW-CW50 profilvázon, rendszer szerinti belső hőszigeteléssel kiegészítőkkel, hézagolással kompletten</t>
  </si>
  <si>
    <t>Álmennyezet</t>
  </si>
  <si>
    <t>Gipszkarton mennyezetburkolat építése szimpla profilvázra 1 rtg 12,5 mm vtg. RB gipszkarton burkolattal, hézagolással, direkt rögzítővel kompletten</t>
  </si>
  <si>
    <t>Függesztett gipszkarton álmennyezet építése dupla profilvázra rugós függesztővel1 rtg 12,5 mm vtg. RB gipszkarton burkolattal, hézagolással, 0,40 m álmennyezeti térrel.</t>
  </si>
  <si>
    <t>Burkolás</t>
  </si>
  <si>
    <t>Új belső nyílászárók beépítése</t>
  </si>
  <si>
    <t>Új gipszkarton álmennyezet építése</t>
  </si>
  <si>
    <t>Meglévő padlóburkolat bontása</t>
  </si>
  <si>
    <t>Hátsó bejárati vasbeton előlépcső bontása</t>
  </si>
  <si>
    <t>TERÜLETRENDEZÉS</t>
  </si>
  <si>
    <t>Bontás</t>
  </si>
  <si>
    <t>Zöldfelületek</t>
  </si>
  <si>
    <t>1,20 - 1,50 m magas beton vagy falazott kerítés bontása</t>
  </si>
  <si>
    <t>300 g/m2 geotextília terítése</t>
  </si>
  <si>
    <t>Kültéri bútorok, berendezések</t>
  </si>
  <si>
    <t>Padok MMCITÉ Radium LRA115 420x450x445 mm a térburkolathoz fixen rögzítve</t>
  </si>
  <si>
    <t>Kerékpártároló MMCITÉ</t>
  </si>
  <si>
    <t>Hulladékgyűjtő a térburkolathoz fixen rögzítve - MMCITÉ Radium</t>
  </si>
  <si>
    <t>Füvesítés sík felületen talaj előkészítéssel szárazságtűrő fűmagkeverékkel, kézi erővel</t>
  </si>
  <si>
    <t>Termőközeg - speciális földkeverék - terítése 20 cm vastagságban</t>
  </si>
  <si>
    <t xml:space="preserve">KA-09 Műanyag nyílászáró elhelyezése, osztott szerkezetű ablak, 900x2000 mm, hőhídmentes, fehér, ütésálló PVC profilból,3 rétegű üvegezés 0,9 W/m2K a nyílászárókonszignáció szerint
Hozzá tartozó szerelvényekkel együtt, PUR hab kitöltéssel.
</t>
  </si>
  <si>
    <t>Térburkolat készítése - parkolók - bontott térburkoló kőből</t>
  </si>
  <si>
    <t>11.</t>
  </si>
  <si>
    <t>Meglévő megmaradó térburkolat szélének javítása, újrafektetése</t>
  </si>
  <si>
    <t>Meglévő térburkolat bontása (kiselemes térburkolat szárazon fektetve)</t>
  </si>
  <si>
    <t>Meglévő térburkolat aljzatának bontása kb. 0,40 cm mélységig - zöldfelületek kialakításához</t>
  </si>
  <si>
    <t>térkő homokágyazat készítése 4 cm vastagságban</t>
  </si>
  <si>
    <t xml:space="preserve">Meglévő zöldfelületen földkietermelés az új térburkolat fektetésére 25 cm vastagságban, tükör kialakítása </t>
  </si>
  <si>
    <t>Zöldfelületek kialakítása</t>
  </si>
  <si>
    <t>Bútorok, berendezések</t>
  </si>
  <si>
    <t>12.</t>
  </si>
  <si>
    <t>Meglévő beton térburkolat bontása konténerbe helyezése</t>
  </si>
  <si>
    <t>Süllyesztett útszegély 40x20x15 készítése betongerendával</t>
  </si>
  <si>
    <t>Kiemelt szegély készítése betongerendával</t>
  </si>
  <si>
    <t>K-szegély készítése betongerendával</t>
  </si>
  <si>
    <t>EGYÉB SZERKEZETEK</t>
  </si>
  <si>
    <t>Eszközök</t>
  </si>
  <si>
    <t>Építés</t>
  </si>
  <si>
    <t>Térburkolatok</t>
  </si>
  <si>
    <t>Egyedi, festett acél korlát (LA-01) építése a konszignáció szerint (RAL7046)</t>
  </si>
  <si>
    <t>Murva útalap építés 25 cm vtg. - járműforgalomra méretezett</t>
  </si>
  <si>
    <t>Murva útalap építés 10 cm vtg. - gyalogos forgalomra méretezett</t>
  </si>
  <si>
    <t>Akadálymentes bejárat melletti beton kerékvető szegély építése</t>
  </si>
  <si>
    <t>tisztaségi festés mennyezet</t>
  </si>
  <si>
    <t>13.</t>
  </si>
  <si>
    <t>14_1</t>
  </si>
  <si>
    <t>14_2</t>
  </si>
  <si>
    <t>Kétoldali zsalutábla készítése</t>
  </si>
  <si>
    <t>15_1</t>
  </si>
  <si>
    <t>Akadálymentes parkolót jelölő tábla elhelyezése</t>
  </si>
  <si>
    <t>17.</t>
  </si>
  <si>
    <t>Eszközök - beépített berendezések</t>
  </si>
  <si>
    <t>Süllyesztett útszegély 40x20x15 készítése betongerendával 20 cm széles (oldalsó parkoló)</t>
  </si>
  <si>
    <t>Monolit beton szegély építése 15 cm szélességben a tervezett zöldfelület körül</t>
  </si>
  <si>
    <t>Monolit beton szegély építése 42 cm szélességben a padok alatt</t>
  </si>
  <si>
    <t>18.</t>
  </si>
  <si>
    <t>16_1</t>
  </si>
  <si>
    <t>16_2</t>
  </si>
  <si>
    <t>15_2</t>
  </si>
  <si>
    <t>W-01 jelű Sortiment LX25 típusú, vagy műszakilag egyenértékű WC válaszfal a vonatkozó konszignáció szerint. 1700 x 2100 mm 1 db nyíló ajtóval</t>
  </si>
  <si>
    <t>W-02 jelű Sortiment LX25 típusú, vagy műszakilag egyenértékű WC válaszfal a vonatkozó konszignáció szerint. 1300 x 2100 mm 1 db nyíló ajtóval</t>
  </si>
  <si>
    <t>W-03 jelű Sortiment LX25 típusú, vagy műszakilag egyenértékű WC válaszfal a vonatkozó konszignáció szerint. 900 x 2100 mm 1 db nyíló ajtóval</t>
  </si>
  <si>
    <t>W-04 jelű Sortiment LX25 típusú, vagy műszakilag egyenértékű WC válaszfal a vonatkozó konszignáció szerint. 1000 x 2100 mm 1 db nyíló ajtóval</t>
  </si>
  <si>
    <t>W-05 jelű Sortiment LX25 típusú, vagy műszakilag egyenértékű WC válaszfal a vonatkozó konszignáció szerint. 1100 x 2100 mm 1 db nyíló ajtóval</t>
  </si>
  <si>
    <t>W-06 jelű Sortiment LX25 típusú, vagy műszakilag egyenértékű WC válaszfal a vonatkozó konszignáció szerint. 950 x 2100 mm 1 db nyíló ajtóval</t>
  </si>
  <si>
    <t>W-08 jelű Sortiment LX25 típusú, vagy műszakilag egyenértékű WC válaszfal a vonatkozó konszignáció szerint. 2000 x 2100 mm 1 db nyíló ajtóval (W-07 tükörképe)</t>
  </si>
  <si>
    <t>Braille tábla</t>
  </si>
  <si>
    <t>14.</t>
  </si>
  <si>
    <t>Porral oltó tűzoltó készülék (12kg töltősúly)</t>
  </si>
  <si>
    <t>Vizes helyiségek burkolat alatti üzemivíz elleni szigetelése, pl : Mapei Mapelastic vékony kent szigetelés + alapozó , hajlaterősítéssel</t>
  </si>
  <si>
    <t>Falburkolat, festés készítése</t>
  </si>
  <si>
    <t>Belső festéseknél felület előkészítése, részmunkák; glettelés, műanyag kötőanyagú glettel (simítótapasszal), vakolt felületen, bármilyen padozatú helyiségben</t>
  </si>
  <si>
    <t xml:space="preserve">Diszperziós festés műanyag bázisú vizes-diszperziós festékkel vakolaton vagy gipszkarton felületen, három rétegben, sima felületen, STO color in vagy vele azonos minőségű belsőtéri falfesték, fehér vagy pasztell színben
</t>
  </si>
  <si>
    <r>
      <t xml:space="preserve">Csempe falburkolat készítése ragasztva, fugázva, a szükséges helyeken élvédőzve, mázas kerámiából, 2,10 m magasságig
Típusa: Megrendelői választás szerint. </t>
    </r>
    <r>
      <rPr>
        <sz val="10"/>
        <color indexed="8"/>
        <rFont val="Times New Roman"/>
        <family val="1"/>
        <charset val="238"/>
      </rPr>
      <t xml:space="preserve">
</t>
    </r>
  </si>
  <si>
    <t xml:space="preserve">Greslap burkolat készítése kiegyenlített aljzatra, ragasztva, fugázva. A szükséges helyeken eltérő színű és struktúrájú taktilis sávokkal 
Típusa: Megrendelői választás szerint                                       </t>
  </si>
  <si>
    <t>Előző tételhez lábazat burkolat készítése ragasztva, fugázva, 10 cm magasan, vágott lapokból</t>
  </si>
  <si>
    <t>Lábazatburkolat készítése, PVC saját anyagából  felhajtva, 10 cm magasságban, lábazati lezáró profillal</t>
  </si>
  <si>
    <t>Szennyfogó szőnyeg elhelyezése beltérben.  Szerelt alusínes, minitálcás lábtörlő, kefe és gumibetéttel (LA02, LA05)</t>
  </si>
  <si>
    <t>Burkolatváltó profil elhelyezése küszöb nélküli ajtóknál, eltérő típusú burkolatok esetén</t>
  </si>
  <si>
    <t>Carrarai fehér márvány zúzalék 6-9 mm</t>
  </si>
  <si>
    <t>Lefolyócsatorna bontása</t>
  </si>
  <si>
    <t>Szennyfogó szőnyeg elhelyezése beltérben.  Szerelt alusínes, minitálcás lábtörlő, kefe és gumibetéttel (LA03, LA04)</t>
  </si>
  <si>
    <t>BA-02 jelű mélyen üvegezett belső nyílászáró 1010/2010 mm méretben, beépítése 15 cm vtg. szerelt gipszkarton falszerkezetbe  a konszignáció szerint</t>
  </si>
  <si>
    <t>BA-04 jelű tömör belső nyílászáró 1010/2010 mm méretben,  beépítése 15 cm vtg. szerelt gipszkarton falszerkezetbe  a konszignáció szerint</t>
  </si>
  <si>
    <t>BA-06 jelű tömör belső nyílászáró 1010/2010 mm méretben,  beépítése 10 cm vtg. szerelt gipszkarton falszerkezetbe  a konszignáció szerint</t>
  </si>
  <si>
    <t>BA-03 jelű tömör belső nyílászáró 1010/2010 mm méretben, beépítése 15 cm vtg. vasbeton falszerkezetbe a konszignáció szerint</t>
  </si>
  <si>
    <t>BA-01 jelű mélyen üvegezett belső nyílászáró 1010/2010 mm méretben, beépítése 15 cm vtg. vasbeton falszerkezetbe a konszignáció szerint</t>
  </si>
  <si>
    <t>BA-09 jelű tömör belső nyílászáró 890/2010 mm méretben, beépítése 15 cm vtg. vasbeton falszerkezetbe a konszignáció szerint</t>
  </si>
  <si>
    <t>BA-13 jelű tömör belső nyílászáró 760/2010 mm méretben, beépítése 15 cm vtg. szerelt gipszkarton falszerkezetbe  a konszignáció szerint</t>
  </si>
  <si>
    <t>BA-14 jelű tömör belső nyílászáró 760/2010 mm méretben, beépítése 10 cm vtg. szerelt gipszkarton falszerkezetbe  a konszignáció szerint</t>
  </si>
  <si>
    <t>Kültéri taktilis útburkolati vezetősáv</t>
  </si>
  <si>
    <t>Pissoire elválasztó fal</t>
  </si>
  <si>
    <t>15.</t>
  </si>
  <si>
    <t>W-07 jelű Sortiment LX25 típusú, vagy műszakilag egyenértékű WC válaszfal a vonatkozó konszignáció szerint. 1990 x 2100 mm 1 db nyíló ajtóval</t>
  </si>
  <si>
    <t>BA-08 jelű tömör belső nyílászáró 1010/2010 mm méretben,  beépítése 10 cm vtg. szerelt gipszkarton falszerkezetbe  a konszignáció szerint</t>
  </si>
  <si>
    <t>BA-10 jelű tömör belső nyílászáró 890/2010 mm méretben, beépítése 15 cm vtg. vasbeton falszerkezetbe a konszignáció szerint</t>
  </si>
  <si>
    <t>BA-11 jelű tömör belső nyílászáró 890/2010 mm méretben, beépítése 15 cm vtg. Falazott vakolt falszerkezetbe a konszignáció szerint</t>
  </si>
  <si>
    <t>BA-12 jelű tömör belső nyílászáró 890/2010 mm méretben, beépítése 10 cm vtg. szerelt gipszkarton falszerkezetbe  a konszignáció szerint</t>
  </si>
  <si>
    <t>BA-15 jelű tömör belső nyílászáró 760/2010 mm méretben, beépítése 10 cm vtg. szerelt gipszkarton falszerkezetbe  a konszignáció szerint</t>
  </si>
  <si>
    <t>BA-07 jelű tömör belső nyílászáró 1010/2010 mm méretben,  beépítése 10 cm vtg. szerelt gipszkarton falszerkezetbe  a konszignáció szerint (37 dB)</t>
  </si>
  <si>
    <t>BA-05 jelű tömör belső nyílászáró 1010/2010 mm méretben,  beépítése 15 cm vtg. szerelt gipszkarton falszerkezetbe  a konszignáció szerint (37dB)</t>
  </si>
  <si>
    <t>Minimum Kétszer iskolázott földlabdás kistermetű fa ültetése 1,0x1,0x1,0 m ültetőgödörbe</t>
  </si>
  <si>
    <t>Egyes fák kitermelése tuskóírtással, legallyazással és darabolással, III. oszt. talajban, kézi szerszámokkal és/vagy géppel.
Törzsátmérő: 11-20 cm</t>
  </si>
  <si>
    <t>Útburkolati jelek készítése</t>
  </si>
  <si>
    <t>Akadálymentes útburkolati jelek készítése előregyártott jelzőanyagok felhasználásával, előregyártott burkolati jelek, burkolatra rögzítve. Mozgássérült jel</t>
  </si>
  <si>
    <t>Meglévő (3 cm vtg.) homlokzati hőszigetelés bontása</t>
  </si>
  <si>
    <t>Meglévő nyílászáró szerkezetek kibontása</t>
  </si>
  <si>
    <t>DUNAKESZI - Orvosi rendelő - átalakítási terv
2120 Dunakeszi, Széchenyi utca 68.</t>
  </si>
  <si>
    <t>WC elválasztó falak</t>
  </si>
  <si>
    <t>KB-01 Műanyag kétszárnyú bejárati ajtó  elhelyezése, 2100x2000 mm, hőhídmentes, fehér, ütésálló PVC profilból, 3 rétegű üvegezés 0,9 W/m2K
Hozzá tartozó szerelvényekkel együtt, PUR hab kitöltéssel.</t>
  </si>
  <si>
    <t>16.</t>
  </si>
  <si>
    <t>BA-16 jelű acél ajtótok 15 vm vtg. Vasbeton falszerkezetbe a konszignáció szerint</t>
  </si>
  <si>
    <t xml:space="preserve">KA-01 Műanyag nyílászáró elhelyezése, osztott szerkezetű ablak, 1500x1500 mm, hőhídmentes, fehér, ütésálló PVC profilból,3 rétegű üvegezés 1,0 W/m2K, kültéri matt betekintést gátló üvegfóliával a nyílászárókonszignáció szerint
Hozzá tartozó szerelvényekkel együtt, PUR hab kitöltéssel.
</t>
  </si>
  <si>
    <t>Födém alsó síkjára, vagy álmennyezeti térbe szerelt, belső oldali, kézi golyósláncos mozgatású vászonroló</t>
  </si>
  <si>
    <t xml:space="preserve">KA-02 Műanyag nyílászáró elhelyezése, osztott szerkezetű ablak, 1500x1500 mm, hőhídmentes, fehér, ütésálló PVC profilból,3 rétegű üvegezés 1,0 W/m2K, a nyílászárókonszignáció szerint
Hozzá tartozó szerelvényekkel együtt, PUR hab kitöltéssel.
</t>
  </si>
  <si>
    <t xml:space="preserve">KA-03 Műanyag nyílászáró elhelyezése, osztott szerkezetű ablak, 2600x2000 mm, hőhídmentes, fehér, ütésálló PVC profilból,3 rétegű üvegezés 1,1 W/m2K, kültéri matt betekintést gátló üvegfóliával  a nyílászárókonszignáció szerint
Hozzá tartozó szerelvényekkel együtt, PUR hab kitöltéssel.
</t>
  </si>
  <si>
    <t xml:space="preserve">KA-04 Műanyag nyílászáró elhelyezése, osztott szerkezetű ablak, 1800x2000 mm, hőhídmentes, fehér, ütésálló PVC profilból,3 rétegű üvegezés 1,0 W/m2K a nyílászárókonszignáció szerint
Hozzá tartozó szerelvényekkel együtt, PUR hab kitöltéssel.
</t>
  </si>
  <si>
    <t xml:space="preserve">KA-05 Műanyag nyílászáró elhelyezése, osztott szerkezetű ablak, 2600x2000 mm, hőhídmentes, fehér, ütésálló PVC profilból,3 rétegű üvegezés 1,0 W/m2K a nyílászárókonszignáció szerint
Hozzá tartozó szerelvényekkel együtt, PUR hab kitöltéssel.
</t>
  </si>
  <si>
    <t xml:space="preserve">KA-06 Műanyag nyílászáró elhelyezése, osztott szerkezetű ablak, 1800x2000 mm, hőhídmentes, fehér, ütésálló PVC profilból,3 rétegű üvegezés 1,0 W/m2K, kültéri matt betekintést gátló üvegfóliával a nyílászárókonszignáció szerint
Hozzá tartozó szerelvényekkel együtt, PUR hab kitöltéssel.
</t>
  </si>
  <si>
    <t xml:space="preserve">KA-07 Műanyag nyílászáró elhelyezése, osztott szerkezetű ablak, 1200x2000 mm, hőhídmentes, fehér, ütésálló PVC profilból,3 rétegű üvegezés 1,0 W/m2K, kültéri matt betekintést gátló üvegfóliával a nyílászárókonszignáció szerint
Hozzá tartozó szerelvényekkel együtt, PUR hab kitöltéssel.
</t>
  </si>
  <si>
    <t xml:space="preserve">KA-08 Műanyag nyílászáró elhelyezése, osztott szerkezetű ablak, 1500x600 mm, hőhídmentes, fehér, ütésálló PVC profilból,3 rétegű üvegezés 1,0 W/m2K, kültéri matt betekintést gátló üvegfóliával a nyílászárókonszignáció szerint
Hozzá tartozó szerelvényekkel együtt, PUR hab kitöltéssel.
</t>
  </si>
  <si>
    <t xml:space="preserve">KA-10 Műanyag nyílászáró elhelyezése, osztott szerkezetű ablak, 2100x2000 mm, hőhídmentes, fehér, ütésálló PVC profilból,3 rétegű üvegezés 1,0 W/m2K, kültéri matt betekintést gátló üvegfóliával a nyílászárókonszignáció szerint
Hozzá tartozó szerelvényekkel együtt, PUR hab kitöltéssel.
</t>
  </si>
  <si>
    <t>4_1</t>
  </si>
  <si>
    <t>4_2</t>
  </si>
  <si>
    <t>Külső lépcső építése kiselemes térburkolatból szegélykő fok-lezárással vasbeton oldalfallal (6 fellépés)</t>
  </si>
  <si>
    <t>Külső lépcső építése monolit vb. Szerkezetből</t>
  </si>
  <si>
    <t>Kiemelt térburkolat készítése - járda - Leier Piazza 20x10x8 cm</t>
  </si>
  <si>
    <t>Kerti szegély építése betongerendával 100x5x25</t>
  </si>
  <si>
    <t>kent vízszigetelés lábazati felületen a terepszinttől 30 cm magasságig felvezetve</t>
  </si>
  <si>
    <t>Lefolyócső szerelése kör keresztmetszettel, bármilyen kiterített szélességgel, színes műanyagbevonatú horganyzott acéllemezből RAL7016</t>
  </si>
  <si>
    <t>lábazati díszvakolat, akryl bázisú, természetes kőszemcse tartalmú, színezett RAL7016</t>
  </si>
  <si>
    <t>geotextíliával kasírozott dombrnyomott lemez az előlépcső mögött, és terepszint alatti lábazati felületeken</t>
  </si>
  <si>
    <t>Kültéri térben álló információs tábla eloxált alumínium elemekből, egyedi feliratokkal a terephez fixen rögzítve.</t>
  </si>
  <si>
    <t>Válaszfal bontása, új gipszkarton válaszfal építése</t>
  </si>
  <si>
    <t>PVC burkolat készítése.                                  Ajánlott típus pl : TARKETT iQ Natural Yellow Grey</t>
  </si>
  <si>
    <t>PVC burkolat készítése.                                  Ajánlott típus pl : TARKETT iQ Light Blue</t>
  </si>
  <si>
    <t>Zárható, mágneses fali vitrin 4 db A4 lap elhelyezésére alkalmas (470x755 mm)</t>
  </si>
  <si>
    <t>Emeleti loggia korlát leszerelése és visszaszerelése a homlokzati hőszigetelést és vakolást követően. Átmenő dübeles csavarrögzítéssel</t>
  </si>
  <si>
    <t>Ajtócsere járulékos költségei</t>
  </si>
  <si>
    <t>Ajtóbeépítés</t>
  </si>
  <si>
    <t>Ablakcsere járulékos költségei</t>
  </si>
  <si>
    <t>Párkányzat</t>
  </si>
  <si>
    <t>Ablakbeépítés</t>
  </si>
  <si>
    <t>Horganyzott acél kétágú zászlótartó RAL7016 antracit szürke színben, 3 db D8 mm csavarral a homlokzatra rögzítve</t>
  </si>
  <si>
    <t>Meglévő, homlokzatra szerelt textíl árnyékoló leszerelése</t>
  </si>
  <si>
    <t>Meglévő fa ereszdeszkázat, tetőtéri korlátok fa elemeinek, valamint tetőtéri ablakok (kutyaól) fa szerkezetének lazúrozása - dió színű vastaglazúr, 2 rétegben</t>
  </si>
  <si>
    <t>ÉPÍTÉSZET</t>
  </si>
  <si>
    <t>Homlokzat</t>
  </si>
  <si>
    <t>Belső átalakítás</t>
  </si>
  <si>
    <t>Területrendezés: burkolat, zöldfelület, bútorok, táblák, zászlótartó, stb.</t>
  </si>
  <si>
    <t>ÉPÜLETGÉPÉSZET</t>
  </si>
  <si>
    <t>Központi fűtés - hűtés</t>
  </si>
  <si>
    <t>Légtechnika</t>
  </si>
  <si>
    <t>Vízellátás csatornázás</t>
  </si>
  <si>
    <t>ELEKTROMOS</t>
  </si>
  <si>
    <t>Split klíma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</si>
</sst>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Ft&quot;_-;\-* #,##0.00\ &quot;Ft&quot;_-;_-* &quot;-&quot;??\ &quot;Ft&quot;_-;_-@_-"/>
    <numFmt numFmtId="164" formatCode="#,##0.0\ _F_t"/>
    <numFmt numFmtId="165" formatCode="#,##0\ _F_t"/>
    <numFmt numFmtId="166" formatCode="0.0"/>
    <numFmt numFmtId="167" formatCode="#,##0.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0"/>
      <color indexed="8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D9D9D9"/>
        <bgColor rgb="FF000000"/>
      </patternFill>
    </fill>
  </fills>
  <borders count="22">
    <border>
      <left/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tted">
        <color theme="0" tint="-0.249977111117893"/>
      </top>
      <bottom/>
      <diagonal/>
    </border>
    <border>
      <left/>
      <right/>
      <top style="dotted">
        <color theme="0" tint="-0.249977111117893"/>
      </top>
      <bottom style="dotted">
        <color theme="0" tint="-0.249977111117893"/>
      </bottom>
      <diagonal/>
    </border>
    <border>
      <left/>
      <right/>
      <top/>
      <bottom style="dotted">
        <color theme="0" tint="-0.249977111117893"/>
      </bottom>
      <diagonal/>
    </border>
    <border>
      <left/>
      <right style="hair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dotted">
        <color theme="0" tint="-0.34998626667073579"/>
      </bottom>
      <diagonal/>
    </border>
    <border>
      <left/>
      <right/>
      <top style="dotted">
        <color theme="0" tint="-0.34998626667073579"/>
      </top>
      <bottom style="dotted">
        <color theme="0" tint="-0.249977111117893"/>
      </bottom>
      <diagonal/>
    </border>
    <border>
      <left/>
      <right/>
      <top style="dotted">
        <color theme="0" tint="-0.249977111117893"/>
      </top>
      <bottom style="dotted">
        <color theme="0" tint="-0.34998626667073579"/>
      </bottom>
      <diagonal/>
    </border>
  </borders>
  <cellStyleXfs count="32">
    <xf numFmtId="0" fontId="0" fillId="0" borderId="0"/>
    <xf numFmtId="0" fontId="1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/>
    <xf numFmtId="0" fontId="1" fillId="0" borderId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173">
    <xf numFmtId="0" fontId="0" fillId="0" borderId="0" xfId="0"/>
    <xf numFmtId="0" fontId="4" fillId="0" borderId="10" xfId="1" applyFont="1" applyBorder="1" applyAlignment="1">
      <alignment vertical="center" wrapText="1"/>
    </xf>
    <xf numFmtId="0" fontId="4" fillId="0" borderId="8" xfId="1" applyFont="1" applyBorder="1" applyAlignment="1">
      <alignment vertical="center" wrapText="1"/>
    </xf>
    <xf numFmtId="164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165" fontId="2" fillId="0" borderId="6" xfId="1" applyNumberFormat="1" applyFont="1" applyBorder="1" applyAlignment="1">
      <alignment horizontal="center" vertical="center"/>
    </xf>
    <xf numFmtId="3" fontId="2" fillId="0" borderId="2" xfId="1" applyNumberFormat="1" applyFont="1" applyBorder="1" applyAlignment="1">
      <alignment horizontal="center" vertical="center"/>
    </xf>
    <xf numFmtId="0" fontId="4" fillId="0" borderId="7" xfId="1" applyFont="1" applyBorder="1" applyAlignment="1">
      <alignment vertical="center" wrapText="1"/>
    </xf>
    <xf numFmtId="3" fontId="3" fillId="0" borderId="9" xfId="1" applyNumberFormat="1" applyFont="1" applyBorder="1" applyAlignment="1">
      <alignment horizontal="center" vertical="center"/>
    </xf>
    <xf numFmtId="0" fontId="4" fillId="0" borderId="7" xfId="1" applyFont="1" applyFill="1" applyBorder="1" applyAlignment="1">
      <alignment vertical="center" wrapText="1"/>
    </xf>
    <xf numFmtId="0" fontId="0" fillId="0" borderId="0" xfId="0"/>
    <xf numFmtId="3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3" fontId="2" fillId="0" borderId="0" xfId="1" applyNumberFormat="1" applyFont="1" applyBorder="1" applyAlignment="1">
      <alignment horizontal="left" vertical="center"/>
    </xf>
    <xf numFmtId="0" fontId="8" fillId="0" borderId="0" xfId="0" applyFont="1" applyAlignment="1">
      <alignment horizontal="right" vertical="top"/>
    </xf>
    <xf numFmtId="0" fontId="3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vertical="center" wrapText="1"/>
    </xf>
    <xf numFmtId="3" fontId="9" fillId="0" borderId="9" xfId="1" applyNumberFormat="1" applyFont="1" applyBorder="1" applyAlignment="1">
      <alignment horizontal="center" vertical="center"/>
    </xf>
    <xf numFmtId="3" fontId="9" fillId="0" borderId="1" xfId="1" applyNumberFormat="1" applyFont="1" applyBorder="1" applyAlignment="1">
      <alignment horizontal="center" vertical="center"/>
    </xf>
    <xf numFmtId="3" fontId="9" fillId="0" borderId="0" xfId="1" applyNumberFormat="1" applyFont="1" applyBorder="1" applyAlignment="1">
      <alignment horizontal="center" vertical="center"/>
    </xf>
    <xf numFmtId="3" fontId="10" fillId="0" borderId="0" xfId="1" applyNumberFormat="1" applyFont="1" applyBorder="1" applyAlignment="1">
      <alignment horizontal="left" vertical="center"/>
    </xf>
    <xf numFmtId="3" fontId="9" fillId="0" borderId="4" xfId="1" applyNumberFormat="1" applyFont="1" applyBorder="1" applyAlignment="1">
      <alignment horizontal="center" vertical="center"/>
    </xf>
    <xf numFmtId="0" fontId="11" fillId="0" borderId="0" xfId="0" applyFont="1"/>
    <xf numFmtId="3" fontId="3" fillId="0" borderId="8" xfId="1" applyNumberFormat="1" applyFont="1" applyBorder="1" applyAlignment="1">
      <alignment horizontal="center" vertical="center"/>
    </xf>
    <xf numFmtId="0" fontId="3" fillId="0" borderId="7" xfId="1" applyFont="1" applyBorder="1" applyAlignment="1">
      <alignment vertical="center" wrapText="1"/>
    </xf>
    <xf numFmtId="0" fontId="3" fillId="0" borderId="8" xfId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3" fillId="0" borderId="7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3" fontId="3" fillId="0" borderId="11" xfId="1" applyNumberFormat="1" applyFont="1" applyBorder="1" applyAlignment="1">
      <alignment horizontal="center" vertical="center"/>
    </xf>
    <xf numFmtId="0" fontId="14" fillId="0" borderId="7" xfId="0" applyFont="1" applyBorder="1" applyAlignment="1">
      <alignment vertical="center" wrapText="1"/>
    </xf>
    <xf numFmtId="3" fontId="3" fillId="0" borderId="12" xfId="0" applyNumberFormat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3" fontId="3" fillId="0" borderId="8" xfId="1" applyNumberFormat="1" applyFont="1" applyBorder="1" applyAlignment="1">
      <alignment horizontal="left" vertical="center" wrapText="1"/>
    </xf>
    <xf numFmtId="164" fontId="2" fillId="0" borderId="0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165" fontId="2" fillId="0" borderId="0" xfId="1" applyNumberFormat="1" applyFont="1" applyBorder="1" applyAlignment="1">
      <alignment horizontal="center" vertical="center"/>
    </xf>
    <xf numFmtId="3" fontId="2" fillId="0" borderId="0" xfId="1" applyNumberFormat="1" applyFont="1" applyBorder="1" applyAlignment="1">
      <alignment horizontal="center" vertical="center"/>
    </xf>
    <xf numFmtId="0" fontId="4" fillId="0" borderId="0" xfId="1" applyFont="1" applyFill="1" applyBorder="1" applyAlignment="1">
      <alignment vertical="center" wrapText="1"/>
    </xf>
    <xf numFmtId="3" fontId="2" fillId="0" borderId="0" xfId="1" applyNumberFormat="1" applyFont="1" applyBorder="1" applyAlignment="1">
      <alignment horizontal="left" vertical="center"/>
    </xf>
    <xf numFmtId="3" fontId="10" fillId="0" borderId="0" xfId="1" applyNumberFormat="1" applyFont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horizontal="right" vertical="top"/>
    </xf>
    <xf numFmtId="164" fontId="10" fillId="0" borderId="0" xfId="1" applyNumberFormat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165" fontId="10" fillId="0" borderId="0" xfId="1" applyNumberFormat="1" applyFont="1" applyBorder="1" applyAlignment="1">
      <alignment horizontal="center" vertical="center"/>
    </xf>
    <xf numFmtId="3" fontId="10" fillId="0" borderId="0" xfId="1" applyNumberFormat="1" applyFont="1" applyBorder="1" applyAlignment="1">
      <alignment horizontal="center" vertical="center"/>
    </xf>
    <xf numFmtId="3" fontId="3" fillId="0" borderId="8" xfId="1" applyNumberFormat="1" applyFont="1" applyFill="1" applyBorder="1" applyAlignment="1">
      <alignment horizontal="center" vertical="center"/>
    </xf>
    <xf numFmtId="16" fontId="3" fillId="0" borderId="0" xfId="1" applyNumberFormat="1" applyFont="1" applyBorder="1" applyAlignment="1">
      <alignment horizontal="center" vertical="center" wrapText="1"/>
    </xf>
    <xf numFmtId="0" fontId="3" fillId="0" borderId="7" xfId="1" applyFont="1" applyFill="1" applyBorder="1" applyAlignment="1">
      <alignment vertical="center" wrapText="1"/>
    </xf>
    <xf numFmtId="0" fontId="3" fillId="0" borderId="8" xfId="1" applyFont="1" applyFill="1" applyBorder="1" applyAlignment="1">
      <alignment horizontal="center" vertical="center"/>
    </xf>
    <xf numFmtId="0" fontId="11" fillId="0" borderId="0" xfId="0" applyFont="1" applyBorder="1"/>
    <xf numFmtId="3" fontId="3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16" fillId="0" borderId="7" xfId="0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center" vertical="center" wrapText="1"/>
    </xf>
    <xf numFmtId="166" fontId="2" fillId="0" borderId="2" xfId="1" applyNumberFormat="1" applyFont="1" applyBorder="1" applyAlignment="1">
      <alignment horizontal="center" vertical="center"/>
    </xf>
    <xf numFmtId="166" fontId="3" fillId="0" borderId="8" xfId="1" applyNumberFormat="1" applyFont="1" applyBorder="1" applyAlignment="1">
      <alignment horizontal="center" vertical="center"/>
    </xf>
    <xf numFmtId="166" fontId="3" fillId="0" borderId="12" xfId="0" applyNumberFormat="1" applyFont="1" applyBorder="1" applyAlignment="1">
      <alignment horizontal="center" vertical="center"/>
    </xf>
    <xf numFmtId="166" fontId="10" fillId="0" borderId="0" xfId="1" applyNumberFormat="1" applyFont="1" applyBorder="1" applyAlignment="1">
      <alignment horizontal="left" vertical="center"/>
    </xf>
    <xf numFmtId="166" fontId="9" fillId="0" borderId="0" xfId="1" applyNumberFormat="1" applyFont="1" applyBorder="1" applyAlignment="1">
      <alignment horizontal="center" vertical="center"/>
    </xf>
    <xf numFmtId="166" fontId="3" fillId="0" borderId="8" xfId="1" applyNumberFormat="1" applyFont="1" applyFill="1" applyBorder="1" applyAlignment="1">
      <alignment horizontal="center" vertical="center"/>
    </xf>
    <xf numFmtId="166" fontId="0" fillId="0" borderId="0" xfId="0" applyNumberFormat="1"/>
    <xf numFmtId="0" fontId="14" fillId="0" borderId="7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 vertical="center" wrapText="1"/>
    </xf>
    <xf numFmtId="1" fontId="3" fillId="0" borderId="8" xfId="1" applyNumberFormat="1" applyFont="1" applyFill="1" applyBorder="1" applyAlignment="1">
      <alignment horizontal="center" vertical="center"/>
    </xf>
    <xf numFmtId="1" fontId="3" fillId="0" borderId="12" xfId="0" applyNumberFormat="1" applyFont="1" applyFill="1" applyBorder="1" applyAlignment="1">
      <alignment horizontal="center" vertical="center"/>
    </xf>
    <xf numFmtId="3" fontId="3" fillId="0" borderId="12" xfId="0" applyNumberFormat="1" applyFont="1" applyFill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167" fontId="3" fillId="0" borderId="8" xfId="1" applyNumberFormat="1" applyFont="1" applyBorder="1" applyAlignment="1">
      <alignment horizontal="center" vertical="center"/>
    </xf>
    <xf numFmtId="167" fontId="3" fillId="0" borderId="7" xfId="1" applyNumberFormat="1" applyFont="1" applyBorder="1" applyAlignment="1">
      <alignment horizontal="center" vertical="center"/>
    </xf>
    <xf numFmtId="167" fontId="3" fillId="0" borderId="11" xfId="1" applyNumberFormat="1" applyFont="1" applyBorder="1" applyAlignment="1">
      <alignment horizontal="center" vertical="center"/>
    </xf>
    <xf numFmtId="167" fontId="3" fillId="0" borderId="8" xfId="1" applyNumberFormat="1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>
      <alignment horizontal="center" vertical="center"/>
    </xf>
    <xf numFmtId="165" fontId="2" fillId="2" borderId="0" xfId="1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right" vertical="top"/>
    </xf>
    <xf numFmtId="3" fontId="2" fillId="2" borderId="0" xfId="1" applyNumberFormat="1" applyFont="1" applyFill="1" applyBorder="1" applyAlignment="1">
      <alignment horizontal="left" vertical="center"/>
    </xf>
    <xf numFmtId="166" fontId="10" fillId="2" borderId="0" xfId="1" applyNumberFormat="1" applyFont="1" applyFill="1" applyBorder="1" applyAlignment="1">
      <alignment horizontal="left" vertical="center"/>
    </xf>
    <xf numFmtId="3" fontId="10" fillId="2" borderId="0" xfId="1" applyNumberFormat="1" applyFont="1" applyFill="1" applyBorder="1" applyAlignment="1">
      <alignment horizontal="left" vertical="center"/>
    </xf>
    <xf numFmtId="3" fontId="9" fillId="2" borderId="0" xfId="1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 vertical="top"/>
    </xf>
    <xf numFmtId="0" fontId="0" fillId="0" borderId="0" xfId="0" applyFill="1"/>
    <xf numFmtId="3" fontId="2" fillId="0" borderId="0" xfId="1" applyNumberFormat="1" applyFont="1" applyBorder="1" applyAlignment="1">
      <alignment horizontal="left" vertical="center"/>
    </xf>
    <xf numFmtId="3" fontId="10" fillId="0" borderId="0" xfId="1" applyNumberFormat="1" applyFont="1" applyBorder="1" applyAlignment="1">
      <alignment horizontal="left" vertical="center"/>
    </xf>
    <xf numFmtId="3" fontId="4" fillId="2" borderId="0" xfId="1" applyNumberFormat="1" applyFont="1" applyFill="1" applyBorder="1" applyAlignment="1">
      <alignment horizontal="center" vertical="center"/>
    </xf>
    <xf numFmtId="3" fontId="10" fillId="2" borderId="0" xfId="1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6" fontId="11" fillId="0" borderId="0" xfId="0" applyNumberFormat="1" applyFont="1" applyBorder="1"/>
    <xf numFmtId="166" fontId="10" fillId="0" borderId="0" xfId="1" applyNumberFormat="1" applyFont="1" applyBorder="1" applyAlignment="1">
      <alignment horizontal="center" vertical="center"/>
    </xf>
    <xf numFmtId="166" fontId="0" fillId="0" borderId="0" xfId="0" applyNumberFormat="1" applyBorder="1"/>
    <xf numFmtId="0" fontId="4" fillId="0" borderId="11" xfId="1" applyFont="1" applyBorder="1" applyAlignment="1">
      <alignment vertical="center" wrapText="1"/>
    </xf>
    <xf numFmtId="3" fontId="3" fillId="0" borderId="11" xfId="1" applyNumberFormat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3" fontId="3" fillId="3" borderId="7" xfId="1" applyNumberFormat="1" applyFont="1" applyFill="1" applyBorder="1" applyAlignment="1">
      <alignment horizontal="center" vertical="center"/>
    </xf>
    <xf numFmtId="3" fontId="3" fillId="2" borderId="7" xfId="1" applyNumberFormat="1" applyFont="1" applyFill="1" applyBorder="1" applyAlignment="1">
      <alignment horizontal="center" vertical="center"/>
    </xf>
    <xf numFmtId="3" fontId="9" fillId="0" borderId="17" xfId="1" applyNumberFormat="1" applyFont="1" applyBorder="1" applyAlignment="1">
      <alignment horizontal="center" vertical="center"/>
    </xf>
    <xf numFmtId="3" fontId="2" fillId="3" borderId="7" xfId="1" applyNumberFormat="1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/>
    </xf>
    <xf numFmtId="3" fontId="2" fillId="2" borderId="7" xfId="1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vertical="top" wrapText="1"/>
    </xf>
    <xf numFmtId="0" fontId="3" fillId="0" borderId="10" xfId="1" applyFont="1" applyFill="1" applyBorder="1" applyAlignment="1">
      <alignment vertical="center" wrapText="1"/>
    </xf>
    <xf numFmtId="1" fontId="3" fillId="0" borderId="11" xfId="1" applyNumberFormat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vertical="center" wrapText="1"/>
    </xf>
    <xf numFmtId="0" fontId="16" fillId="0" borderId="10" xfId="0" applyFont="1" applyFill="1" applyBorder="1" applyAlignment="1">
      <alignment horizontal="left" vertical="top" wrapText="1"/>
    </xf>
    <xf numFmtId="166" fontId="3" fillId="0" borderId="11" xfId="1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3" fillId="0" borderId="10" xfId="1" applyFont="1" applyBorder="1" applyAlignment="1">
      <alignment vertical="center" wrapText="1"/>
    </xf>
    <xf numFmtId="166" fontId="3" fillId="0" borderId="11" xfId="1" applyNumberFormat="1" applyFont="1" applyBorder="1" applyAlignment="1">
      <alignment horizontal="center" vertical="center"/>
    </xf>
    <xf numFmtId="1" fontId="3" fillId="0" borderId="18" xfId="0" applyNumberFormat="1" applyFont="1" applyFill="1" applyBorder="1" applyAlignment="1">
      <alignment horizontal="center" vertical="center"/>
    </xf>
    <xf numFmtId="3" fontId="3" fillId="0" borderId="18" xfId="0" applyNumberFormat="1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/>
    </xf>
    <xf numFmtId="0" fontId="3" fillId="0" borderId="8" xfId="1" applyFont="1" applyBorder="1" applyAlignment="1">
      <alignment vertical="center" wrapText="1"/>
    </xf>
    <xf numFmtId="3" fontId="3" fillId="0" borderId="11" xfId="1" applyNumberFormat="1" applyFont="1" applyBorder="1" applyAlignment="1">
      <alignment horizontal="left" vertical="center" wrapText="1"/>
    </xf>
    <xf numFmtId="0" fontId="3" fillId="0" borderId="11" xfId="1" applyFont="1" applyBorder="1" applyAlignment="1">
      <alignment horizontal="center" vertical="center"/>
    </xf>
    <xf numFmtId="0" fontId="14" fillId="0" borderId="8" xfId="0" applyFont="1" applyBorder="1" applyAlignment="1">
      <alignment vertical="center" wrapText="1"/>
    </xf>
    <xf numFmtId="0" fontId="2" fillId="0" borderId="15" xfId="1" applyFont="1" applyFill="1" applyBorder="1" applyAlignment="1">
      <alignment vertical="center"/>
    </xf>
    <xf numFmtId="0" fontId="2" fillId="0" borderId="16" xfId="1" applyNumberFormat="1" applyFont="1" applyFill="1" applyBorder="1" applyAlignment="1">
      <alignment vertical="center"/>
    </xf>
    <xf numFmtId="3" fontId="2" fillId="0" borderId="14" xfId="1" applyNumberFormat="1" applyFont="1" applyFill="1" applyBorder="1" applyAlignment="1">
      <alignment vertical="center"/>
    </xf>
    <xf numFmtId="0" fontId="2" fillId="4" borderId="19" xfId="1" applyFont="1" applyFill="1" applyBorder="1" applyAlignment="1">
      <alignment vertical="center"/>
    </xf>
    <xf numFmtId="0" fontId="2" fillId="4" borderId="14" xfId="1" applyNumberFormat="1" applyFont="1" applyFill="1" applyBorder="1" applyAlignment="1">
      <alignment vertical="center"/>
    </xf>
    <xf numFmtId="3" fontId="2" fillId="4" borderId="16" xfId="1" applyNumberFormat="1" applyFont="1" applyFill="1" applyBorder="1" applyAlignment="1">
      <alignment vertical="center"/>
    </xf>
    <xf numFmtId="0" fontId="2" fillId="4" borderId="20" xfId="1" applyNumberFormat="1" applyFont="1" applyFill="1" applyBorder="1" applyAlignment="1">
      <alignment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/>
    </xf>
    <xf numFmtId="3" fontId="3" fillId="0" borderId="16" xfId="1" applyNumberFormat="1" applyFont="1" applyFill="1" applyBorder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left" vertical="center"/>
    </xf>
    <xf numFmtId="3" fontId="3" fillId="0" borderId="15" xfId="1" applyNumberFormat="1" applyFont="1" applyFill="1" applyBorder="1" applyAlignment="1">
      <alignment vertical="center"/>
    </xf>
    <xf numFmtId="0" fontId="2" fillId="4" borderId="15" xfId="1" applyFont="1" applyFill="1" applyBorder="1" applyAlignment="1">
      <alignment vertical="center"/>
    </xf>
    <xf numFmtId="3" fontId="2" fillId="4" borderId="15" xfId="1" applyNumberFormat="1" applyFont="1" applyFill="1" applyBorder="1" applyAlignment="1">
      <alignment vertical="center"/>
    </xf>
    <xf numFmtId="0" fontId="3" fillId="0" borderId="21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3" fontId="3" fillId="0" borderId="14" xfId="1" applyNumberFormat="1" applyFont="1" applyFill="1" applyBorder="1" applyAlignment="1">
      <alignment vertical="center"/>
    </xf>
    <xf numFmtId="0" fontId="2" fillId="4" borderId="16" xfId="1" applyNumberFormat="1" applyFont="1" applyFill="1" applyBorder="1" applyAlignment="1">
      <alignment vertical="center"/>
    </xf>
    <xf numFmtId="3" fontId="2" fillId="4" borderId="0" xfId="1" applyNumberFormat="1" applyFont="1" applyFill="1" applyBorder="1" applyAlignment="1">
      <alignment vertical="center"/>
    </xf>
    <xf numFmtId="3" fontId="2" fillId="4" borderId="14" xfId="1" applyNumberFormat="1" applyFont="1" applyFill="1" applyBorder="1" applyAlignment="1">
      <alignment vertical="center"/>
    </xf>
    <xf numFmtId="0" fontId="3" fillId="0" borderId="19" xfId="1" applyFont="1" applyFill="1" applyBorder="1" applyAlignment="1">
      <alignment horizontal="center" vertical="center"/>
    </xf>
    <xf numFmtId="3" fontId="17" fillId="4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3" fontId="2" fillId="5" borderId="14" xfId="1" applyNumberFormat="1" applyFont="1" applyFill="1" applyBorder="1" applyAlignment="1">
      <alignment vertical="center"/>
    </xf>
    <xf numFmtId="3" fontId="2" fillId="4" borderId="15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/>
    </xf>
    <xf numFmtId="3" fontId="17" fillId="0" borderId="15" xfId="1" applyNumberFormat="1" applyFont="1" applyFill="1" applyBorder="1" applyAlignment="1">
      <alignment horizontal="center" vertical="center"/>
    </xf>
    <xf numFmtId="3" fontId="17" fillId="0" borderId="14" xfId="1" applyNumberFormat="1" applyFont="1" applyFill="1" applyBorder="1" applyAlignment="1">
      <alignment horizontal="center" vertical="center"/>
    </xf>
    <xf numFmtId="3" fontId="17" fillId="5" borderId="14" xfId="1" applyNumberFormat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left" vertical="center"/>
    </xf>
    <xf numFmtId="3" fontId="2" fillId="2" borderId="7" xfId="1" applyNumberFormat="1" applyFont="1" applyFill="1" applyBorder="1" applyAlignment="1">
      <alignment horizontal="left" vertical="center"/>
    </xf>
    <xf numFmtId="3" fontId="10" fillId="2" borderId="7" xfId="1" applyNumberFormat="1" applyFont="1" applyFill="1" applyBorder="1" applyAlignment="1">
      <alignment horizontal="left" vertical="center"/>
    </xf>
    <xf numFmtId="0" fontId="2" fillId="3" borderId="7" xfId="1" applyFont="1" applyFill="1" applyBorder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3" fontId="2" fillId="0" borderId="0" xfId="1" applyNumberFormat="1" applyFont="1" applyBorder="1" applyAlignment="1">
      <alignment horizontal="left" vertical="center"/>
    </xf>
    <xf numFmtId="3" fontId="10" fillId="0" borderId="0" xfId="1" applyNumberFormat="1" applyFont="1" applyBorder="1" applyAlignment="1">
      <alignment horizontal="left" vertical="center"/>
    </xf>
    <xf numFmtId="0" fontId="2" fillId="3" borderId="7" xfId="1" applyFont="1" applyFill="1" applyBorder="1" applyAlignment="1">
      <alignment horizontal="left" vertical="center" wrapText="1"/>
    </xf>
    <xf numFmtId="0" fontId="10" fillId="3" borderId="7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/>
    </xf>
    <xf numFmtId="0" fontId="10" fillId="3" borderId="7" xfId="1" applyFont="1" applyFill="1" applyBorder="1" applyAlignment="1">
      <alignment horizontal="left" vertical="center"/>
    </xf>
    <xf numFmtId="0" fontId="2" fillId="2" borderId="7" xfId="1" applyFont="1" applyFill="1" applyBorder="1" applyAlignment="1">
      <alignment horizontal="left" vertical="center"/>
    </xf>
    <xf numFmtId="0" fontId="2" fillId="0" borderId="0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vertical="center" wrapText="1"/>
    </xf>
    <xf numFmtId="0" fontId="2" fillId="2" borderId="0" xfId="1" applyNumberFormat="1" applyFont="1" applyFill="1" applyBorder="1" applyAlignment="1">
      <alignment horizontal="left" vertical="center"/>
    </xf>
  </cellXfs>
  <cellStyles count="32"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Normal" xfId="0" builtinId="0"/>
    <cellStyle name="Normál 2" xfId="2"/>
    <cellStyle name="Normál 2 2" xfId="8"/>
    <cellStyle name="Normál 3" xfId="3"/>
    <cellStyle name="Normál 4" xfId="1"/>
    <cellStyle name="Normál 4 2" xfId="7"/>
    <cellStyle name="Normál 4 2 2 2 2" xfId="9"/>
    <cellStyle name="Normál 4 2 3" xfId="6"/>
    <cellStyle name="Normál 4 3 2" xfId="12"/>
    <cellStyle name="Normál 4 4" xfId="5"/>
    <cellStyle name="Pénznem 2" xfId="4"/>
    <cellStyle name="Pénznem 2 2" xfId="10"/>
    <cellStyle name="Pénznem 2 2 2" xfId="14"/>
    <cellStyle name="Pénznem 2 3" xfId="11"/>
    <cellStyle name="Pénznem 2 3 2" xfId="15"/>
    <cellStyle name="Pénznem 2 4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  <pageSetUpPr fitToPage="1"/>
  </sheetPr>
  <dimension ref="A1:D36"/>
  <sheetViews>
    <sheetView showGridLines="0" tabSelected="1" view="pageBreakPreview" zoomScale="151" zoomScaleNormal="151" zoomScaleSheetLayoutView="100" zoomScalePageLayoutView="151" workbookViewId="0">
      <pane ySplit="3" topLeftCell="A5" activePane="bottomLeft" state="frozen"/>
      <selection pane="bottomLeft" activeCell="B9" sqref="B9"/>
    </sheetView>
  </sheetViews>
  <sheetFormatPr baseColWidth="10" defaultColWidth="8.83203125" defaultRowHeight="15" x14ac:dyDescent="0.2"/>
  <cols>
    <col min="1" max="1" width="33.5" customWidth="1"/>
    <col min="2" max="2" width="57.83203125" bestFit="1" customWidth="1"/>
    <col min="3" max="3" width="13.83203125" customWidth="1"/>
    <col min="4" max="4" width="12.5" bestFit="1" customWidth="1"/>
    <col min="6" max="6" width="10.33203125" bestFit="1" customWidth="1"/>
    <col min="242" max="242" width="4.33203125" customWidth="1"/>
    <col min="243" max="243" width="38.1640625" customWidth="1"/>
    <col min="244" max="244" width="7.83203125" customWidth="1"/>
    <col min="245" max="245" width="3.6640625" bestFit="1" customWidth="1"/>
    <col min="246" max="246" width="9.5" bestFit="1" customWidth="1"/>
    <col min="247" max="247" width="8.5" bestFit="1" customWidth="1"/>
    <col min="248" max="248" width="11.5" bestFit="1" customWidth="1"/>
    <col min="249" max="249" width="11" bestFit="1" customWidth="1"/>
    <col min="498" max="498" width="4.33203125" customWidth="1"/>
    <col min="499" max="499" width="38.1640625" customWidth="1"/>
    <col min="500" max="500" width="7.83203125" customWidth="1"/>
    <col min="501" max="501" width="3.6640625" bestFit="1" customWidth="1"/>
    <col min="502" max="502" width="9.5" bestFit="1" customWidth="1"/>
    <col min="503" max="503" width="8.5" bestFit="1" customWidth="1"/>
    <col min="504" max="504" width="11.5" bestFit="1" customWidth="1"/>
    <col min="505" max="505" width="11" bestFit="1" customWidth="1"/>
    <col min="754" max="754" width="4.33203125" customWidth="1"/>
    <col min="755" max="755" width="38.1640625" customWidth="1"/>
    <col min="756" max="756" width="7.83203125" customWidth="1"/>
    <col min="757" max="757" width="3.6640625" bestFit="1" customWidth="1"/>
    <col min="758" max="758" width="9.5" bestFit="1" customWidth="1"/>
    <col min="759" max="759" width="8.5" bestFit="1" customWidth="1"/>
    <col min="760" max="760" width="11.5" bestFit="1" customWidth="1"/>
    <col min="761" max="761" width="11" bestFit="1" customWidth="1"/>
    <col min="1010" max="1010" width="4.33203125" customWidth="1"/>
    <col min="1011" max="1011" width="38.1640625" customWidth="1"/>
    <col min="1012" max="1012" width="7.83203125" customWidth="1"/>
    <col min="1013" max="1013" width="3.6640625" bestFit="1" customWidth="1"/>
    <col min="1014" max="1014" width="9.5" bestFit="1" customWidth="1"/>
    <col min="1015" max="1015" width="8.5" bestFit="1" customWidth="1"/>
    <col min="1016" max="1016" width="11.5" bestFit="1" customWidth="1"/>
    <col min="1017" max="1017" width="11" bestFit="1" customWidth="1"/>
    <col min="1266" max="1266" width="4.33203125" customWidth="1"/>
    <col min="1267" max="1267" width="38.1640625" customWidth="1"/>
    <col min="1268" max="1268" width="7.83203125" customWidth="1"/>
    <col min="1269" max="1269" width="3.6640625" bestFit="1" customWidth="1"/>
    <col min="1270" max="1270" width="9.5" bestFit="1" customWidth="1"/>
    <col min="1271" max="1271" width="8.5" bestFit="1" customWidth="1"/>
    <col min="1272" max="1272" width="11.5" bestFit="1" customWidth="1"/>
    <col min="1273" max="1273" width="11" bestFit="1" customWidth="1"/>
    <col min="1522" max="1522" width="4.33203125" customWidth="1"/>
    <col min="1523" max="1523" width="38.1640625" customWidth="1"/>
    <col min="1524" max="1524" width="7.83203125" customWidth="1"/>
    <col min="1525" max="1525" width="3.6640625" bestFit="1" customWidth="1"/>
    <col min="1526" max="1526" width="9.5" bestFit="1" customWidth="1"/>
    <col min="1527" max="1527" width="8.5" bestFit="1" customWidth="1"/>
    <col min="1528" max="1528" width="11.5" bestFit="1" customWidth="1"/>
    <col min="1529" max="1529" width="11" bestFit="1" customWidth="1"/>
    <col min="1778" max="1778" width="4.33203125" customWidth="1"/>
    <col min="1779" max="1779" width="38.1640625" customWidth="1"/>
    <col min="1780" max="1780" width="7.83203125" customWidth="1"/>
    <col min="1781" max="1781" width="3.6640625" bestFit="1" customWidth="1"/>
    <col min="1782" max="1782" width="9.5" bestFit="1" customWidth="1"/>
    <col min="1783" max="1783" width="8.5" bestFit="1" customWidth="1"/>
    <col min="1784" max="1784" width="11.5" bestFit="1" customWidth="1"/>
    <col min="1785" max="1785" width="11" bestFit="1" customWidth="1"/>
    <col min="2034" max="2034" width="4.33203125" customWidth="1"/>
    <col min="2035" max="2035" width="38.1640625" customWidth="1"/>
    <col min="2036" max="2036" width="7.83203125" customWidth="1"/>
    <col min="2037" max="2037" width="3.6640625" bestFit="1" customWidth="1"/>
    <col min="2038" max="2038" width="9.5" bestFit="1" customWidth="1"/>
    <col min="2039" max="2039" width="8.5" bestFit="1" customWidth="1"/>
    <col min="2040" max="2040" width="11.5" bestFit="1" customWidth="1"/>
    <col min="2041" max="2041" width="11" bestFit="1" customWidth="1"/>
    <col min="2290" max="2290" width="4.33203125" customWidth="1"/>
    <col min="2291" max="2291" width="38.1640625" customWidth="1"/>
    <col min="2292" max="2292" width="7.83203125" customWidth="1"/>
    <col min="2293" max="2293" width="3.6640625" bestFit="1" customWidth="1"/>
    <col min="2294" max="2294" width="9.5" bestFit="1" customWidth="1"/>
    <col min="2295" max="2295" width="8.5" bestFit="1" customWidth="1"/>
    <col min="2296" max="2296" width="11.5" bestFit="1" customWidth="1"/>
    <col min="2297" max="2297" width="11" bestFit="1" customWidth="1"/>
    <col min="2546" max="2546" width="4.33203125" customWidth="1"/>
    <col min="2547" max="2547" width="38.1640625" customWidth="1"/>
    <col min="2548" max="2548" width="7.83203125" customWidth="1"/>
    <col min="2549" max="2549" width="3.6640625" bestFit="1" customWidth="1"/>
    <col min="2550" max="2550" width="9.5" bestFit="1" customWidth="1"/>
    <col min="2551" max="2551" width="8.5" bestFit="1" customWidth="1"/>
    <col min="2552" max="2552" width="11.5" bestFit="1" customWidth="1"/>
    <col min="2553" max="2553" width="11" bestFit="1" customWidth="1"/>
    <col min="2802" max="2802" width="4.33203125" customWidth="1"/>
    <col min="2803" max="2803" width="38.1640625" customWidth="1"/>
    <col min="2804" max="2804" width="7.83203125" customWidth="1"/>
    <col min="2805" max="2805" width="3.6640625" bestFit="1" customWidth="1"/>
    <col min="2806" max="2806" width="9.5" bestFit="1" customWidth="1"/>
    <col min="2807" max="2807" width="8.5" bestFit="1" customWidth="1"/>
    <col min="2808" max="2808" width="11.5" bestFit="1" customWidth="1"/>
    <col min="2809" max="2809" width="11" bestFit="1" customWidth="1"/>
    <col min="3058" max="3058" width="4.33203125" customWidth="1"/>
    <col min="3059" max="3059" width="38.1640625" customWidth="1"/>
    <col min="3060" max="3060" width="7.83203125" customWidth="1"/>
    <col min="3061" max="3061" width="3.6640625" bestFit="1" customWidth="1"/>
    <col min="3062" max="3062" width="9.5" bestFit="1" customWidth="1"/>
    <col min="3063" max="3063" width="8.5" bestFit="1" customWidth="1"/>
    <col min="3064" max="3064" width="11.5" bestFit="1" customWidth="1"/>
    <col min="3065" max="3065" width="11" bestFit="1" customWidth="1"/>
    <col min="3314" max="3314" width="4.33203125" customWidth="1"/>
    <col min="3315" max="3315" width="38.1640625" customWidth="1"/>
    <col min="3316" max="3316" width="7.83203125" customWidth="1"/>
    <col min="3317" max="3317" width="3.6640625" bestFit="1" customWidth="1"/>
    <col min="3318" max="3318" width="9.5" bestFit="1" customWidth="1"/>
    <col min="3319" max="3319" width="8.5" bestFit="1" customWidth="1"/>
    <col min="3320" max="3320" width="11.5" bestFit="1" customWidth="1"/>
    <col min="3321" max="3321" width="11" bestFit="1" customWidth="1"/>
    <col min="3570" max="3570" width="4.33203125" customWidth="1"/>
    <col min="3571" max="3571" width="38.1640625" customWidth="1"/>
    <col min="3572" max="3572" width="7.83203125" customWidth="1"/>
    <col min="3573" max="3573" width="3.6640625" bestFit="1" customWidth="1"/>
    <col min="3574" max="3574" width="9.5" bestFit="1" customWidth="1"/>
    <col min="3575" max="3575" width="8.5" bestFit="1" customWidth="1"/>
    <col min="3576" max="3576" width="11.5" bestFit="1" customWidth="1"/>
    <col min="3577" max="3577" width="11" bestFit="1" customWidth="1"/>
    <col min="3826" max="3826" width="4.33203125" customWidth="1"/>
    <col min="3827" max="3827" width="38.1640625" customWidth="1"/>
    <col min="3828" max="3828" width="7.83203125" customWidth="1"/>
    <col min="3829" max="3829" width="3.6640625" bestFit="1" customWidth="1"/>
    <col min="3830" max="3830" width="9.5" bestFit="1" customWidth="1"/>
    <col min="3831" max="3831" width="8.5" bestFit="1" customWidth="1"/>
    <col min="3832" max="3832" width="11.5" bestFit="1" customWidth="1"/>
    <col min="3833" max="3833" width="11" bestFit="1" customWidth="1"/>
    <col min="4082" max="4082" width="4.33203125" customWidth="1"/>
    <col min="4083" max="4083" width="38.1640625" customWidth="1"/>
    <col min="4084" max="4084" width="7.83203125" customWidth="1"/>
    <col min="4085" max="4085" width="3.6640625" bestFit="1" customWidth="1"/>
    <col min="4086" max="4086" width="9.5" bestFit="1" customWidth="1"/>
    <col min="4087" max="4087" width="8.5" bestFit="1" customWidth="1"/>
    <col min="4088" max="4088" width="11.5" bestFit="1" customWidth="1"/>
    <col min="4089" max="4089" width="11" bestFit="1" customWidth="1"/>
    <col min="4338" max="4338" width="4.33203125" customWidth="1"/>
    <col min="4339" max="4339" width="38.1640625" customWidth="1"/>
    <col min="4340" max="4340" width="7.83203125" customWidth="1"/>
    <col min="4341" max="4341" width="3.6640625" bestFit="1" customWidth="1"/>
    <col min="4342" max="4342" width="9.5" bestFit="1" customWidth="1"/>
    <col min="4343" max="4343" width="8.5" bestFit="1" customWidth="1"/>
    <col min="4344" max="4344" width="11.5" bestFit="1" customWidth="1"/>
    <col min="4345" max="4345" width="11" bestFit="1" customWidth="1"/>
    <col min="4594" max="4594" width="4.33203125" customWidth="1"/>
    <col min="4595" max="4595" width="38.1640625" customWidth="1"/>
    <col min="4596" max="4596" width="7.83203125" customWidth="1"/>
    <col min="4597" max="4597" width="3.6640625" bestFit="1" customWidth="1"/>
    <col min="4598" max="4598" width="9.5" bestFit="1" customWidth="1"/>
    <col min="4599" max="4599" width="8.5" bestFit="1" customWidth="1"/>
    <col min="4600" max="4600" width="11.5" bestFit="1" customWidth="1"/>
    <col min="4601" max="4601" width="11" bestFit="1" customWidth="1"/>
    <col min="4850" max="4850" width="4.33203125" customWidth="1"/>
    <col min="4851" max="4851" width="38.1640625" customWidth="1"/>
    <col min="4852" max="4852" width="7.83203125" customWidth="1"/>
    <col min="4853" max="4853" width="3.6640625" bestFit="1" customWidth="1"/>
    <col min="4854" max="4854" width="9.5" bestFit="1" customWidth="1"/>
    <col min="4855" max="4855" width="8.5" bestFit="1" customWidth="1"/>
    <col min="4856" max="4856" width="11.5" bestFit="1" customWidth="1"/>
    <col min="4857" max="4857" width="11" bestFit="1" customWidth="1"/>
    <col min="5106" max="5106" width="4.33203125" customWidth="1"/>
    <col min="5107" max="5107" width="38.1640625" customWidth="1"/>
    <col min="5108" max="5108" width="7.83203125" customWidth="1"/>
    <col min="5109" max="5109" width="3.6640625" bestFit="1" customWidth="1"/>
    <col min="5110" max="5110" width="9.5" bestFit="1" customWidth="1"/>
    <col min="5111" max="5111" width="8.5" bestFit="1" customWidth="1"/>
    <col min="5112" max="5112" width="11.5" bestFit="1" customWidth="1"/>
    <col min="5113" max="5113" width="11" bestFit="1" customWidth="1"/>
    <col min="5362" max="5362" width="4.33203125" customWidth="1"/>
    <col min="5363" max="5363" width="38.1640625" customWidth="1"/>
    <col min="5364" max="5364" width="7.83203125" customWidth="1"/>
    <col min="5365" max="5365" width="3.6640625" bestFit="1" customWidth="1"/>
    <col min="5366" max="5366" width="9.5" bestFit="1" customWidth="1"/>
    <col min="5367" max="5367" width="8.5" bestFit="1" customWidth="1"/>
    <col min="5368" max="5368" width="11.5" bestFit="1" customWidth="1"/>
    <col min="5369" max="5369" width="11" bestFit="1" customWidth="1"/>
    <col min="5618" max="5618" width="4.33203125" customWidth="1"/>
    <col min="5619" max="5619" width="38.1640625" customWidth="1"/>
    <col min="5620" max="5620" width="7.83203125" customWidth="1"/>
    <col min="5621" max="5621" width="3.6640625" bestFit="1" customWidth="1"/>
    <col min="5622" max="5622" width="9.5" bestFit="1" customWidth="1"/>
    <col min="5623" max="5623" width="8.5" bestFit="1" customWidth="1"/>
    <col min="5624" max="5624" width="11.5" bestFit="1" customWidth="1"/>
    <col min="5625" max="5625" width="11" bestFit="1" customWidth="1"/>
    <col min="5874" max="5874" width="4.33203125" customWidth="1"/>
    <col min="5875" max="5875" width="38.1640625" customWidth="1"/>
    <col min="5876" max="5876" width="7.83203125" customWidth="1"/>
    <col min="5877" max="5877" width="3.6640625" bestFit="1" customWidth="1"/>
    <col min="5878" max="5878" width="9.5" bestFit="1" customWidth="1"/>
    <col min="5879" max="5879" width="8.5" bestFit="1" customWidth="1"/>
    <col min="5880" max="5880" width="11.5" bestFit="1" customWidth="1"/>
    <col min="5881" max="5881" width="11" bestFit="1" customWidth="1"/>
    <col min="6130" max="6130" width="4.33203125" customWidth="1"/>
    <col min="6131" max="6131" width="38.1640625" customWidth="1"/>
    <col min="6132" max="6132" width="7.83203125" customWidth="1"/>
    <col min="6133" max="6133" width="3.6640625" bestFit="1" customWidth="1"/>
    <col min="6134" max="6134" width="9.5" bestFit="1" customWidth="1"/>
    <col min="6135" max="6135" width="8.5" bestFit="1" customWidth="1"/>
    <col min="6136" max="6136" width="11.5" bestFit="1" customWidth="1"/>
    <col min="6137" max="6137" width="11" bestFit="1" customWidth="1"/>
    <col min="6386" max="6386" width="4.33203125" customWidth="1"/>
    <col min="6387" max="6387" width="38.1640625" customWidth="1"/>
    <col min="6388" max="6388" width="7.83203125" customWidth="1"/>
    <col min="6389" max="6389" width="3.6640625" bestFit="1" customWidth="1"/>
    <col min="6390" max="6390" width="9.5" bestFit="1" customWidth="1"/>
    <col min="6391" max="6391" width="8.5" bestFit="1" customWidth="1"/>
    <col min="6392" max="6392" width="11.5" bestFit="1" customWidth="1"/>
    <col min="6393" max="6393" width="11" bestFit="1" customWidth="1"/>
    <col min="6642" max="6642" width="4.33203125" customWidth="1"/>
    <col min="6643" max="6643" width="38.1640625" customWidth="1"/>
    <col min="6644" max="6644" width="7.83203125" customWidth="1"/>
    <col min="6645" max="6645" width="3.6640625" bestFit="1" customWidth="1"/>
    <col min="6646" max="6646" width="9.5" bestFit="1" customWidth="1"/>
    <col min="6647" max="6647" width="8.5" bestFit="1" customWidth="1"/>
    <col min="6648" max="6648" width="11.5" bestFit="1" customWidth="1"/>
    <col min="6649" max="6649" width="11" bestFit="1" customWidth="1"/>
    <col min="6898" max="6898" width="4.33203125" customWidth="1"/>
    <col min="6899" max="6899" width="38.1640625" customWidth="1"/>
    <col min="6900" max="6900" width="7.83203125" customWidth="1"/>
    <col min="6901" max="6901" width="3.6640625" bestFit="1" customWidth="1"/>
    <col min="6902" max="6902" width="9.5" bestFit="1" customWidth="1"/>
    <col min="6903" max="6903" width="8.5" bestFit="1" customWidth="1"/>
    <col min="6904" max="6904" width="11.5" bestFit="1" customWidth="1"/>
    <col min="6905" max="6905" width="11" bestFit="1" customWidth="1"/>
    <col min="7154" max="7154" width="4.33203125" customWidth="1"/>
    <col min="7155" max="7155" width="38.1640625" customWidth="1"/>
    <col min="7156" max="7156" width="7.83203125" customWidth="1"/>
    <col min="7157" max="7157" width="3.6640625" bestFit="1" customWidth="1"/>
    <col min="7158" max="7158" width="9.5" bestFit="1" customWidth="1"/>
    <col min="7159" max="7159" width="8.5" bestFit="1" customWidth="1"/>
    <col min="7160" max="7160" width="11.5" bestFit="1" customWidth="1"/>
    <col min="7161" max="7161" width="11" bestFit="1" customWidth="1"/>
    <col min="7410" max="7410" width="4.33203125" customWidth="1"/>
    <col min="7411" max="7411" width="38.1640625" customWidth="1"/>
    <col min="7412" max="7412" width="7.83203125" customWidth="1"/>
    <col min="7413" max="7413" width="3.6640625" bestFit="1" customWidth="1"/>
    <col min="7414" max="7414" width="9.5" bestFit="1" customWidth="1"/>
    <col min="7415" max="7415" width="8.5" bestFit="1" customWidth="1"/>
    <col min="7416" max="7416" width="11.5" bestFit="1" customWidth="1"/>
    <col min="7417" max="7417" width="11" bestFit="1" customWidth="1"/>
    <col min="7666" max="7666" width="4.33203125" customWidth="1"/>
    <col min="7667" max="7667" width="38.1640625" customWidth="1"/>
    <col min="7668" max="7668" width="7.83203125" customWidth="1"/>
    <col min="7669" max="7669" width="3.6640625" bestFit="1" customWidth="1"/>
    <col min="7670" max="7670" width="9.5" bestFit="1" customWidth="1"/>
    <col min="7671" max="7671" width="8.5" bestFit="1" customWidth="1"/>
    <col min="7672" max="7672" width="11.5" bestFit="1" customWidth="1"/>
    <col min="7673" max="7673" width="11" bestFit="1" customWidth="1"/>
    <col min="7922" max="7922" width="4.33203125" customWidth="1"/>
    <col min="7923" max="7923" width="38.1640625" customWidth="1"/>
    <col min="7924" max="7924" width="7.83203125" customWidth="1"/>
    <col min="7925" max="7925" width="3.6640625" bestFit="1" customWidth="1"/>
    <col min="7926" max="7926" width="9.5" bestFit="1" customWidth="1"/>
    <col min="7927" max="7927" width="8.5" bestFit="1" customWidth="1"/>
    <col min="7928" max="7928" width="11.5" bestFit="1" customWidth="1"/>
    <col min="7929" max="7929" width="11" bestFit="1" customWidth="1"/>
    <col min="8178" max="8178" width="4.33203125" customWidth="1"/>
    <col min="8179" max="8179" width="38.1640625" customWidth="1"/>
    <col min="8180" max="8180" width="7.83203125" customWidth="1"/>
    <col min="8181" max="8181" width="3.6640625" bestFit="1" customWidth="1"/>
    <col min="8182" max="8182" width="9.5" bestFit="1" customWidth="1"/>
    <col min="8183" max="8183" width="8.5" bestFit="1" customWidth="1"/>
    <col min="8184" max="8184" width="11.5" bestFit="1" customWidth="1"/>
    <col min="8185" max="8185" width="11" bestFit="1" customWidth="1"/>
    <col min="8434" max="8434" width="4.33203125" customWidth="1"/>
    <col min="8435" max="8435" width="38.1640625" customWidth="1"/>
    <col min="8436" max="8436" width="7.83203125" customWidth="1"/>
    <col min="8437" max="8437" width="3.6640625" bestFit="1" customWidth="1"/>
    <col min="8438" max="8438" width="9.5" bestFit="1" customWidth="1"/>
    <col min="8439" max="8439" width="8.5" bestFit="1" customWidth="1"/>
    <col min="8440" max="8440" width="11.5" bestFit="1" customWidth="1"/>
    <col min="8441" max="8441" width="11" bestFit="1" customWidth="1"/>
    <col min="8690" max="8690" width="4.33203125" customWidth="1"/>
    <col min="8691" max="8691" width="38.1640625" customWidth="1"/>
    <col min="8692" max="8692" width="7.83203125" customWidth="1"/>
    <col min="8693" max="8693" width="3.6640625" bestFit="1" customWidth="1"/>
    <col min="8694" max="8694" width="9.5" bestFit="1" customWidth="1"/>
    <col min="8695" max="8695" width="8.5" bestFit="1" customWidth="1"/>
    <col min="8696" max="8696" width="11.5" bestFit="1" customWidth="1"/>
    <col min="8697" max="8697" width="11" bestFit="1" customWidth="1"/>
    <col min="8946" max="8946" width="4.33203125" customWidth="1"/>
    <col min="8947" max="8947" width="38.1640625" customWidth="1"/>
    <col min="8948" max="8948" width="7.83203125" customWidth="1"/>
    <col min="8949" max="8949" width="3.6640625" bestFit="1" customWidth="1"/>
    <col min="8950" max="8950" width="9.5" bestFit="1" customWidth="1"/>
    <col min="8951" max="8951" width="8.5" bestFit="1" customWidth="1"/>
    <col min="8952" max="8952" width="11.5" bestFit="1" customWidth="1"/>
    <col min="8953" max="8953" width="11" bestFit="1" customWidth="1"/>
    <col min="9202" max="9202" width="4.33203125" customWidth="1"/>
    <col min="9203" max="9203" width="38.1640625" customWidth="1"/>
    <col min="9204" max="9204" width="7.83203125" customWidth="1"/>
    <col min="9205" max="9205" width="3.6640625" bestFit="1" customWidth="1"/>
    <col min="9206" max="9206" width="9.5" bestFit="1" customWidth="1"/>
    <col min="9207" max="9207" width="8.5" bestFit="1" customWidth="1"/>
    <col min="9208" max="9208" width="11.5" bestFit="1" customWidth="1"/>
    <col min="9209" max="9209" width="11" bestFit="1" customWidth="1"/>
    <col min="9458" max="9458" width="4.33203125" customWidth="1"/>
    <col min="9459" max="9459" width="38.1640625" customWidth="1"/>
    <col min="9460" max="9460" width="7.83203125" customWidth="1"/>
    <col min="9461" max="9461" width="3.6640625" bestFit="1" customWidth="1"/>
    <col min="9462" max="9462" width="9.5" bestFit="1" customWidth="1"/>
    <col min="9463" max="9463" width="8.5" bestFit="1" customWidth="1"/>
    <col min="9464" max="9464" width="11.5" bestFit="1" customWidth="1"/>
    <col min="9465" max="9465" width="11" bestFit="1" customWidth="1"/>
    <col min="9714" max="9714" width="4.33203125" customWidth="1"/>
    <col min="9715" max="9715" width="38.1640625" customWidth="1"/>
    <col min="9716" max="9716" width="7.83203125" customWidth="1"/>
    <col min="9717" max="9717" width="3.6640625" bestFit="1" customWidth="1"/>
    <col min="9718" max="9718" width="9.5" bestFit="1" customWidth="1"/>
    <col min="9719" max="9719" width="8.5" bestFit="1" customWidth="1"/>
    <col min="9720" max="9720" width="11.5" bestFit="1" customWidth="1"/>
    <col min="9721" max="9721" width="11" bestFit="1" customWidth="1"/>
    <col min="9970" max="9970" width="4.33203125" customWidth="1"/>
    <col min="9971" max="9971" width="38.1640625" customWidth="1"/>
    <col min="9972" max="9972" width="7.83203125" customWidth="1"/>
    <col min="9973" max="9973" width="3.6640625" bestFit="1" customWidth="1"/>
    <col min="9974" max="9974" width="9.5" bestFit="1" customWidth="1"/>
    <col min="9975" max="9975" width="8.5" bestFit="1" customWidth="1"/>
    <col min="9976" max="9976" width="11.5" bestFit="1" customWidth="1"/>
    <col min="9977" max="9977" width="11" bestFit="1" customWidth="1"/>
    <col min="10226" max="10226" width="4.33203125" customWidth="1"/>
    <col min="10227" max="10227" width="38.1640625" customWidth="1"/>
    <col min="10228" max="10228" width="7.83203125" customWidth="1"/>
    <col min="10229" max="10229" width="3.6640625" bestFit="1" customWidth="1"/>
    <col min="10230" max="10230" width="9.5" bestFit="1" customWidth="1"/>
    <col min="10231" max="10231" width="8.5" bestFit="1" customWidth="1"/>
    <col min="10232" max="10232" width="11.5" bestFit="1" customWidth="1"/>
    <col min="10233" max="10233" width="11" bestFit="1" customWidth="1"/>
    <col min="10482" max="10482" width="4.33203125" customWidth="1"/>
    <col min="10483" max="10483" width="38.1640625" customWidth="1"/>
    <col min="10484" max="10484" width="7.83203125" customWidth="1"/>
    <col min="10485" max="10485" width="3.6640625" bestFit="1" customWidth="1"/>
    <col min="10486" max="10486" width="9.5" bestFit="1" customWidth="1"/>
    <col min="10487" max="10487" width="8.5" bestFit="1" customWidth="1"/>
    <col min="10488" max="10488" width="11.5" bestFit="1" customWidth="1"/>
    <col min="10489" max="10489" width="11" bestFit="1" customWidth="1"/>
    <col min="10738" max="10738" width="4.33203125" customWidth="1"/>
    <col min="10739" max="10739" width="38.1640625" customWidth="1"/>
    <col min="10740" max="10740" width="7.83203125" customWidth="1"/>
    <col min="10741" max="10741" width="3.6640625" bestFit="1" customWidth="1"/>
    <col min="10742" max="10742" width="9.5" bestFit="1" customWidth="1"/>
    <col min="10743" max="10743" width="8.5" bestFit="1" customWidth="1"/>
    <col min="10744" max="10744" width="11.5" bestFit="1" customWidth="1"/>
    <col min="10745" max="10745" width="11" bestFit="1" customWidth="1"/>
    <col min="10994" max="10994" width="4.33203125" customWidth="1"/>
    <col min="10995" max="10995" width="38.1640625" customWidth="1"/>
    <col min="10996" max="10996" width="7.83203125" customWidth="1"/>
    <col min="10997" max="10997" width="3.6640625" bestFit="1" customWidth="1"/>
    <col min="10998" max="10998" width="9.5" bestFit="1" customWidth="1"/>
    <col min="10999" max="10999" width="8.5" bestFit="1" customWidth="1"/>
    <col min="11000" max="11000" width="11.5" bestFit="1" customWidth="1"/>
    <col min="11001" max="11001" width="11" bestFit="1" customWidth="1"/>
    <col min="11250" max="11250" width="4.33203125" customWidth="1"/>
    <col min="11251" max="11251" width="38.1640625" customWidth="1"/>
    <col min="11252" max="11252" width="7.83203125" customWidth="1"/>
    <col min="11253" max="11253" width="3.6640625" bestFit="1" customWidth="1"/>
    <col min="11254" max="11254" width="9.5" bestFit="1" customWidth="1"/>
    <col min="11255" max="11255" width="8.5" bestFit="1" customWidth="1"/>
    <col min="11256" max="11256" width="11.5" bestFit="1" customWidth="1"/>
    <col min="11257" max="11257" width="11" bestFit="1" customWidth="1"/>
    <col min="11506" max="11506" width="4.33203125" customWidth="1"/>
    <col min="11507" max="11507" width="38.1640625" customWidth="1"/>
    <col min="11508" max="11508" width="7.83203125" customWidth="1"/>
    <col min="11509" max="11509" width="3.6640625" bestFit="1" customWidth="1"/>
    <col min="11510" max="11510" width="9.5" bestFit="1" customWidth="1"/>
    <col min="11511" max="11511" width="8.5" bestFit="1" customWidth="1"/>
    <col min="11512" max="11512" width="11.5" bestFit="1" customWidth="1"/>
    <col min="11513" max="11513" width="11" bestFit="1" customWidth="1"/>
    <col min="11762" max="11762" width="4.33203125" customWidth="1"/>
    <col min="11763" max="11763" width="38.1640625" customWidth="1"/>
    <col min="11764" max="11764" width="7.83203125" customWidth="1"/>
    <col min="11765" max="11765" width="3.6640625" bestFit="1" customWidth="1"/>
    <col min="11766" max="11766" width="9.5" bestFit="1" customWidth="1"/>
    <col min="11767" max="11767" width="8.5" bestFit="1" customWidth="1"/>
    <col min="11768" max="11768" width="11.5" bestFit="1" customWidth="1"/>
    <col min="11769" max="11769" width="11" bestFit="1" customWidth="1"/>
    <col min="12018" max="12018" width="4.33203125" customWidth="1"/>
    <col min="12019" max="12019" width="38.1640625" customWidth="1"/>
    <col min="12020" max="12020" width="7.83203125" customWidth="1"/>
    <col min="12021" max="12021" width="3.6640625" bestFit="1" customWidth="1"/>
    <col min="12022" max="12022" width="9.5" bestFit="1" customWidth="1"/>
    <col min="12023" max="12023" width="8.5" bestFit="1" customWidth="1"/>
    <col min="12024" max="12024" width="11.5" bestFit="1" customWidth="1"/>
    <col min="12025" max="12025" width="11" bestFit="1" customWidth="1"/>
    <col min="12274" max="12274" width="4.33203125" customWidth="1"/>
    <col min="12275" max="12275" width="38.1640625" customWidth="1"/>
    <col min="12276" max="12276" width="7.83203125" customWidth="1"/>
    <col min="12277" max="12277" width="3.6640625" bestFit="1" customWidth="1"/>
    <col min="12278" max="12278" width="9.5" bestFit="1" customWidth="1"/>
    <col min="12279" max="12279" width="8.5" bestFit="1" customWidth="1"/>
    <col min="12280" max="12280" width="11.5" bestFit="1" customWidth="1"/>
    <col min="12281" max="12281" width="11" bestFit="1" customWidth="1"/>
    <col min="12530" max="12530" width="4.33203125" customWidth="1"/>
    <col min="12531" max="12531" width="38.1640625" customWidth="1"/>
    <col min="12532" max="12532" width="7.83203125" customWidth="1"/>
    <col min="12533" max="12533" width="3.6640625" bestFit="1" customWidth="1"/>
    <col min="12534" max="12534" width="9.5" bestFit="1" customWidth="1"/>
    <col min="12535" max="12535" width="8.5" bestFit="1" customWidth="1"/>
    <col min="12536" max="12536" width="11.5" bestFit="1" customWidth="1"/>
    <col min="12537" max="12537" width="11" bestFit="1" customWidth="1"/>
    <col min="12786" max="12786" width="4.33203125" customWidth="1"/>
    <col min="12787" max="12787" width="38.1640625" customWidth="1"/>
    <col min="12788" max="12788" width="7.83203125" customWidth="1"/>
    <col min="12789" max="12789" width="3.6640625" bestFit="1" customWidth="1"/>
    <col min="12790" max="12790" width="9.5" bestFit="1" customWidth="1"/>
    <col min="12791" max="12791" width="8.5" bestFit="1" customWidth="1"/>
    <col min="12792" max="12792" width="11.5" bestFit="1" customWidth="1"/>
    <col min="12793" max="12793" width="11" bestFit="1" customWidth="1"/>
    <col min="13042" max="13042" width="4.33203125" customWidth="1"/>
    <col min="13043" max="13043" width="38.1640625" customWidth="1"/>
    <col min="13044" max="13044" width="7.83203125" customWidth="1"/>
    <col min="13045" max="13045" width="3.6640625" bestFit="1" customWidth="1"/>
    <col min="13046" max="13046" width="9.5" bestFit="1" customWidth="1"/>
    <col min="13047" max="13047" width="8.5" bestFit="1" customWidth="1"/>
    <col min="13048" max="13048" width="11.5" bestFit="1" customWidth="1"/>
    <col min="13049" max="13049" width="11" bestFit="1" customWidth="1"/>
    <col min="13298" max="13298" width="4.33203125" customWidth="1"/>
    <col min="13299" max="13299" width="38.1640625" customWidth="1"/>
    <col min="13300" max="13300" width="7.83203125" customWidth="1"/>
    <col min="13301" max="13301" width="3.6640625" bestFit="1" customWidth="1"/>
    <col min="13302" max="13302" width="9.5" bestFit="1" customWidth="1"/>
    <col min="13303" max="13303" width="8.5" bestFit="1" customWidth="1"/>
    <col min="13304" max="13304" width="11.5" bestFit="1" customWidth="1"/>
    <col min="13305" max="13305" width="11" bestFit="1" customWidth="1"/>
    <col min="13554" max="13554" width="4.33203125" customWidth="1"/>
    <col min="13555" max="13555" width="38.1640625" customWidth="1"/>
    <col min="13556" max="13556" width="7.83203125" customWidth="1"/>
    <col min="13557" max="13557" width="3.6640625" bestFit="1" customWidth="1"/>
    <col min="13558" max="13558" width="9.5" bestFit="1" customWidth="1"/>
    <col min="13559" max="13559" width="8.5" bestFit="1" customWidth="1"/>
    <col min="13560" max="13560" width="11.5" bestFit="1" customWidth="1"/>
    <col min="13561" max="13561" width="11" bestFit="1" customWidth="1"/>
    <col min="13810" max="13810" width="4.33203125" customWidth="1"/>
    <col min="13811" max="13811" width="38.1640625" customWidth="1"/>
    <col min="13812" max="13812" width="7.83203125" customWidth="1"/>
    <col min="13813" max="13813" width="3.6640625" bestFit="1" customWidth="1"/>
    <col min="13814" max="13814" width="9.5" bestFit="1" customWidth="1"/>
    <col min="13815" max="13815" width="8.5" bestFit="1" customWidth="1"/>
    <col min="13816" max="13816" width="11.5" bestFit="1" customWidth="1"/>
    <col min="13817" max="13817" width="11" bestFit="1" customWidth="1"/>
    <col min="14066" max="14066" width="4.33203125" customWidth="1"/>
    <col min="14067" max="14067" width="38.1640625" customWidth="1"/>
    <col min="14068" max="14068" width="7.83203125" customWidth="1"/>
    <col min="14069" max="14069" width="3.6640625" bestFit="1" customWidth="1"/>
    <col min="14070" max="14070" width="9.5" bestFit="1" customWidth="1"/>
    <col min="14071" max="14071" width="8.5" bestFit="1" customWidth="1"/>
    <col min="14072" max="14072" width="11.5" bestFit="1" customWidth="1"/>
    <col min="14073" max="14073" width="11" bestFit="1" customWidth="1"/>
    <col min="14322" max="14322" width="4.33203125" customWidth="1"/>
    <col min="14323" max="14323" width="38.1640625" customWidth="1"/>
    <col min="14324" max="14324" width="7.83203125" customWidth="1"/>
    <col min="14325" max="14325" width="3.6640625" bestFit="1" customWidth="1"/>
    <col min="14326" max="14326" width="9.5" bestFit="1" customWidth="1"/>
    <col min="14327" max="14327" width="8.5" bestFit="1" customWidth="1"/>
    <col min="14328" max="14328" width="11.5" bestFit="1" customWidth="1"/>
    <col min="14329" max="14329" width="11" bestFit="1" customWidth="1"/>
    <col min="14578" max="14578" width="4.33203125" customWidth="1"/>
    <col min="14579" max="14579" width="38.1640625" customWidth="1"/>
    <col min="14580" max="14580" width="7.83203125" customWidth="1"/>
    <col min="14581" max="14581" width="3.6640625" bestFit="1" customWidth="1"/>
    <col min="14582" max="14582" width="9.5" bestFit="1" customWidth="1"/>
    <col min="14583" max="14583" width="8.5" bestFit="1" customWidth="1"/>
    <col min="14584" max="14584" width="11.5" bestFit="1" customWidth="1"/>
    <col min="14585" max="14585" width="11" bestFit="1" customWidth="1"/>
    <col min="14834" max="14834" width="4.33203125" customWidth="1"/>
    <col min="14835" max="14835" width="38.1640625" customWidth="1"/>
    <col min="14836" max="14836" width="7.83203125" customWidth="1"/>
    <col min="14837" max="14837" width="3.6640625" bestFit="1" customWidth="1"/>
    <col min="14838" max="14838" width="9.5" bestFit="1" customWidth="1"/>
    <col min="14839" max="14839" width="8.5" bestFit="1" customWidth="1"/>
    <col min="14840" max="14840" width="11.5" bestFit="1" customWidth="1"/>
    <col min="14841" max="14841" width="11" bestFit="1" customWidth="1"/>
    <col min="15090" max="15090" width="4.33203125" customWidth="1"/>
    <col min="15091" max="15091" width="38.1640625" customWidth="1"/>
    <col min="15092" max="15092" width="7.83203125" customWidth="1"/>
    <col min="15093" max="15093" width="3.6640625" bestFit="1" customWidth="1"/>
    <col min="15094" max="15094" width="9.5" bestFit="1" customWidth="1"/>
    <col min="15095" max="15095" width="8.5" bestFit="1" customWidth="1"/>
    <col min="15096" max="15096" width="11.5" bestFit="1" customWidth="1"/>
    <col min="15097" max="15097" width="11" bestFit="1" customWidth="1"/>
    <col min="15346" max="15346" width="4.33203125" customWidth="1"/>
    <col min="15347" max="15347" width="38.1640625" customWidth="1"/>
    <col min="15348" max="15348" width="7.83203125" customWidth="1"/>
    <col min="15349" max="15349" width="3.6640625" bestFit="1" customWidth="1"/>
    <col min="15350" max="15350" width="9.5" bestFit="1" customWidth="1"/>
    <col min="15351" max="15351" width="8.5" bestFit="1" customWidth="1"/>
    <col min="15352" max="15352" width="11.5" bestFit="1" customWidth="1"/>
    <col min="15353" max="15353" width="11" bestFit="1" customWidth="1"/>
    <col min="15602" max="15602" width="4.33203125" customWidth="1"/>
    <col min="15603" max="15603" width="38.1640625" customWidth="1"/>
    <col min="15604" max="15604" width="7.83203125" customWidth="1"/>
    <col min="15605" max="15605" width="3.6640625" bestFit="1" customWidth="1"/>
    <col min="15606" max="15606" width="9.5" bestFit="1" customWidth="1"/>
    <col min="15607" max="15607" width="8.5" bestFit="1" customWidth="1"/>
    <col min="15608" max="15608" width="11.5" bestFit="1" customWidth="1"/>
    <col min="15609" max="15609" width="11" bestFit="1" customWidth="1"/>
    <col min="15858" max="15858" width="4.33203125" customWidth="1"/>
    <col min="15859" max="15859" width="38.1640625" customWidth="1"/>
    <col min="15860" max="15860" width="7.83203125" customWidth="1"/>
    <col min="15861" max="15861" width="3.6640625" bestFit="1" customWidth="1"/>
    <col min="15862" max="15862" width="9.5" bestFit="1" customWidth="1"/>
    <col min="15863" max="15863" width="8.5" bestFit="1" customWidth="1"/>
    <col min="15864" max="15864" width="11.5" bestFit="1" customWidth="1"/>
    <col min="15865" max="15865" width="11" bestFit="1" customWidth="1"/>
    <col min="16114" max="16114" width="4.33203125" customWidth="1"/>
    <col min="16115" max="16115" width="38.1640625" customWidth="1"/>
    <col min="16116" max="16116" width="7.83203125" customWidth="1"/>
    <col min="16117" max="16117" width="3.6640625" bestFit="1" customWidth="1"/>
    <col min="16118" max="16118" width="9.5" bestFit="1" customWidth="1"/>
    <col min="16119" max="16119" width="8.5" bestFit="1" customWidth="1"/>
    <col min="16120" max="16120" width="11.5" bestFit="1" customWidth="1"/>
    <col min="16121" max="16121" width="11" bestFit="1" customWidth="1"/>
  </cols>
  <sheetData>
    <row r="1" spans="1:4" ht="26.25" customHeight="1" x14ac:dyDescent="0.2">
      <c r="A1" s="152" t="s">
        <v>203</v>
      </c>
      <c r="B1" s="152"/>
      <c r="C1" s="152"/>
      <c r="D1" s="152"/>
    </row>
    <row r="2" spans="1:4" ht="18.75" customHeight="1" x14ac:dyDescent="0.2">
      <c r="A2" s="153" t="s">
        <v>0</v>
      </c>
      <c r="B2" s="153"/>
      <c r="C2" s="153"/>
      <c r="D2" s="153"/>
    </row>
    <row r="3" spans="1:4" x14ac:dyDescent="0.2">
      <c r="A3" s="78" t="s">
        <v>1</v>
      </c>
      <c r="B3" s="172" t="s">
        <v>2</v>
      </c>
      <c r="C3" s="79" t="s">
        <v>3</v>
      </c>
      <c r="D3" s="79" t="s">
        <v>4</v>
      </c>
    </row>
    <row r="4" spans="1:4" ht="15" customHeight="1" x14ac:dyDescent="0.2">
      <c r="A4" s="128" t="s">
        <v>242</v>
      </c>
      <c r="B4" s="129"/>
      <c r="C4" s="130"/>
      <c r="D4" s="130"/>
    </row>
    <row r="5" spans="1:4" ht="15.75" customHeight="1" x14ac:dyDescent="0.2">
      <c r="A5" s="130" t="s">
        <v>243</v>
      </c>
      <c r="B5" s="131"/>
      <c r="C5" s="130">
        <f>SUM(C6:C7)</f>
        <v>0</v>
      </c>
      <c r="D5" s="130">
        <f>SUM(D6:D7)</f>
        <v>0</v>
      </c>
    </row>
    <row r="6" spans="1:4" s="12" customFormat="1" ht="15.75" customHeight="1" x14ac:dyDescent="0.2">
      <c r="A6" s="132"/>
      <c r="B6" s="133" t="s">
        <v>34</v>
      </c>
      <c r="C6" s="134">
        <f>'Építészet külső'!J32</f>
        <v>0</v>
      </c>
      <c r="D6" s="135">
        <f>'Építészet külső'!K32</f>
        <v>0</v>
      </c>
    </row>
    <row r="7" spans="1:4" s="12" customFormat="1" ht="15.75" customHeight="1" x14ac:dyDescent="0.2">
      <c r="A7" s="136"/>
      <c r="B7" s="137" t="s">
        <v>32</v>
      </c>
      <c r="C7" s="134">
        <f>'Építészet külső'!J82</f>
        <v>0</v>
      </c>
      <c r="D7" s="138">
        <f>'Építészet külső'!K82</f>
        <v>0</v>
      </c>
    </row>
    <row r="8" spans="1:4" s="12" customFormat="1" ht="15.75" customHeight="1" x14ac:dyDescent="0.2">
      <c r="A8" s="139" t="s">
        <v>244</v>
      </c>
      <c r="B8" s="129"/>
      <c r="C8" s="140">
        <f>SUM(C9:C13)</f>
        <v>0</v>
      </c>
      <c r="D8" s="140">
        <f>SUM(D9:D13)</f>
        <v>0</v>
      </c>
    </row>
    <row r="9" spans="1:4" s="12" customFormat="1" ht="15.75" customHeight="1" x14ac:dyDescent="0.2">
      <c r="A9" s="136"/>
      <c r="B9" s="141" t="s">
        <v>229</v>
      </c>
      <c r="C9" s="134">
        <f>'Építészet belső'!J20</f>
        <v>0</v>
      </c>
      <c r="D9" s="134">
        <f>'Építészet belső'!K20</f>
        <v>0</v>
      </c>
    </row>
    <row r="10" spans="1:4" s="12" customFormat="1" ht="15.75" customHeight="1" x14ac:dyDescent="0.2">
      <c r="A10" s="136"/>
      <c r="B10" s="142" t="s">
        <v>102</v>
      </c>
      <c r="C10" s="134">
        <f>'Építészet belső'!J27</f>
        <v>0</v>
      </c>
      <c r="D10" s="134">
        <f>'Építészet belső'!K27</f>
        <v>0</v>
      </c>
    </row>
    <row r="11" spans="1:4" s="12" customFormat="1" ht="15.75" customHeight="1" x14ac:dyDescent="0.2">
      <c r="A11" s="136"/>
      <c r="B11" s="133" t="s">
        <v>101</v>
      </c>
      <c r="C11" s="134">
        <f>'Építészet belső'!J52</f>
        <v>0</v>
      </c>
      <c r="D11" s="134">
        <f>'Építészet belső'!K52</f>
        <v>0</v>
      </c>
    </row>
    <row r="12" spans="1:4" s="12" customFormat="1" ht="15.75" customHeight="1" x14ac:dyDescent="0.2">
      <c r="A12" s="136"/>
      <c r="B12" s="133" t="s">
        <v>100</v>
      </c>
      <c r="C12" s="134">
        <f>'Építészet belső'!J70</f>
        <v>0</v>
      </c>
      <c r="D12" s="134">
        <f>'Építészet belső'!K70</f>
        <v>0</v>
      </c>
    </row>
    <row r="13" spans="1:4" s="12" customFormat="1" ht="15.75" customHeight="1" x14ac:dyDescent="0.2">
      <c r="A13" s="136"/>
      <c r="B13" s="133" t="s">
        <v>147</v>
      </c>
      <c r="C13" s="134">
        <f>'Építészet belső'!J88</f>
        <v>0</v>
      </c>
      <c r="D13" s="134">
        <f>'Építészet belső'!K88</f>
        <v>0</v>
      </c>
    </row>
    <row r="14" spans="1:4" s="12" customFormat="1" ht="15.75" customHeight="1" x14ac:dyDescent="0.2">
      <c r="A14" s="139" t="s">
        <v>245</v>
      </c>
      <c r="B14" s="144"/>
      <c r="C14" s="145">
        <f>SUM(C15:C20)</f>
        <v>0</v>
      </c>
      <c r="D14" s="146">
        <f>SUM(D15:D20)</f>
        <v>0</v>
      </c>
    </row>
    <row r="15" spans="1:4" s="12" customFormat="1" ht="15.75" customHeight="1" x14ac:dyDescent="0.2">
      <c r="A15" s="136"/>
      <c r="B15" s="142" t="s">
        <v>106</v>
      </c>
      <c r="C15" s="138">
        <f>Területrendezés!J3</f>
        <v>0</v>
      </c>
      <c r="D15" s="143">
        <f>Területrendezés!K3</f>
        <v>0</v>
      </c>
    </row>
    <row r="16" spans="1:4" s="12" customFormat="1" ht="15.75" customHeight="1" x14ac:dyDescent="0.2">
      <c r="A16" s="136"/>
      <c r="B16" s="133" t="s">
        <v>133</v>
      </c>
      <c r="C16" s="138">
        <f>Területrendezés!J11</f>
        <v>0</v>
      </c>
      <c r="D16" s="143">
        <f>Területrendezés!K11</f>
        <v>0</v>
      </c>
    </row>
    <row r="17" spans="1:4" s="12" customFormat="1" ht="15.75" customHeight="1" x14ac:dyDescent="0.2">
      <c r="A17" s="136"/>
      <c r="B17" s="133" t="s">
        <v>100</v>
      </c>
      <c r="C17" s="138">
        <f>Területrendezés!J17</f>
        <v>0</v>
      </c>
      <c r="D17" s="143">
        <f>Területrendezés!K17</f>
        <v>0</v>
      </c>
    </row>
    <row r="18" spans="1:4" s="12" customFormat="1" ht="15.75" customHeight="1" x14ac:dyDescent="0.2">
      <c r="A18" s="136"/>
      <c r="B18" s="142" t="s">
        <v>124</v>
      </c>
      <c r="C18" s="138">
        <f>Területrendezés!J39</f>
        <v>0</v>
      </c>
      <c r="D18" s="143">
        <f>Területrendezés!K39</f>
        <v>0</v>
      </c>
    </row>
    <row r="19" spans="1:4" s="12" customFormat="1" ht="15.75" customHeight="1" x14ac:dyDescent="0.2">
      <c r="A19" s="136"/>
      <c r="B19" s="137" t="s">
        <v>125</v>
      </c>
      <c r="C19" s="138">
        <f>Területrendezés!J43</f>
        <v>0</v>
      </c>
      <c r="D19" s="143">
        <f>Területrendezés!K43</f>
        <v>0</v>
      </c>
    </row>
    <row r="20" spans="1:4" ht="15.75" customHeight="1" x14ac:dyDescent="0.2">
      <c r="A20" s="147"/>
      <c r="B20" s="133" t="s">
        <v>73</v>
      </c>
      <c r="C20" s="138">
        <f>Területrendezés!J51</f>
        <v>0</v>
      </c>
      <c r="D20" s="143">
        <f>Területrendezés!K51</f>
        <v>0</v>
      </c>
    </row>
    <row r="21" spans="1:4" ht="15.75" customHeight="1" x14ac:dyDescent="0.2">
      <c r="A21" s="130" t="s">
        <v>6</v>
      </c>
      <c r="B21" s="144"/>
      <c r="C21" s="148">
        <f>C5+C8+C14</f>
        <v>0</v>
      </c>
      <c r="D21" s="148">
        <f>D5+D8+D14</f>
        <v>0</v>
      </c>
    </row>
    <row r="22" spans="1:4" ht="15" customHeight="1" x14ac:dyDescent="0.2">
      <c r="A22" s="140"/>
      <c r="B22" s="144"/>
      <c r="C22" s="151">
        <f>C21+D21</f>
        <v>0</v>
      </c>
      <c r="D22" s="151"/>
    </row>
    <row r="23" spans="1:4" ht="15" customHeight="1" x14ac:dyDescent="0.2">
      <c r="A23" s="125"/>
      <c r="B23" s="126"/>
      <c r="C23" s="127"/>
      <c r="D23" s="127"/>
    </row>
    <row r="24" spans="1:4" x14ac:dyDescent="0.2">
      <c r="A24" s="139" t="s">
        <v>246</v>
      </c>
      <c r="B24" s="144"/>
      <c r="C24" s="146"/>
      <c r="D24" s="146"/>
    </row>
    <row r="25" spans="1:4" x14ac:dyDescent="0.2">
      <c r="A25" s="139" t="s">
        <v>247</v>
      </c>
      <c r="B25" s="144"/>
      <c r="C25" s="146">
        <v>0</v>
      </c>
      <c r="D25" s="146">
        <v>0</v>
      </c>
    </row>
    <row r="26" spans="1:4" x14ac:dyDescent="0.2">
      <c r="A26" s="139" t="s">
        <v>248</v>
      </c>
      <c r="B26" s="144"/>
      <c r="C26" s="146">
        <v>0</v>
      </c>
      <c r="D26" s="146">
        <v>0</v>
      </c>
    </row>
    <row r="27" spans="1:4" x14ac:dyDescent="0.2">
      <c r="A27" s="139" t="s">
        <v>249</v>
      </c>
      <c r="B27" s="144"/>
      <c r="C27" s="146">
        <v>0</v>
      </c>
      <c r="D27" s="146">
        <v>0</v>
      </c>
    </row>
    <row r="28" spans="1:4" s="12" customFormat="1" x14ac:dyDescent="0.2">
      <c r="A28" s="139" t="s">
        <v>251</v>
      </c>
      <c r="B28" s="144"/>
      <c r="C28" s="146">
        <v>0</v>
      </c>
      <c r="D28" s="146">
        <v>0</v>
      </c>
    </row>
    <row r="29" spans="1:4" x14ac:dyDescent="0.2">
      <c r="A29" s="139" t="s">
        <v>6</v>
      </c>
      <c r="B29" s="144"/>
      <c r="C29" s="146">
        <f>SUM(C25:C28)</f>
        <v>0</v>
      </c>
      <c r="D29" s="146">
        <f>SUM(D25:D28)</f>
        <v>0</v>
      </c>
    </row>
    <row r="30" spans="1:4" x14ac:dyDescent="0.2">
      <c r="A30" s="139"/>
      <c r="B30" s="144"/>
      <c r="C30" s="151">
        <f>C29+D29</f>
        <v>0</v>
      </c>
      <c r="D30" s="151"/>
    </row>
    <row r="31" spans="1:4" x14ac:dyDescent="0.2">
      <c r="A31" s="125"/>
      <c r="B31" s="126"/>
      <c r="C31" s="127"/>
      <c r="D31" s="127"/>
    </row>
    <row r="32" spans="1:4" x14ac:dyDescent="0.2">
      <c r="A32" s="139" t="s">
        <v>250</v>
      </c>
      <c r="B32" s="144"/>
      <c r="C32" s="146">
        <v>0</v>
      </c>
      <c r="D32" s="146">
        <v>0</v>
      </c>
    </row>
    <row r="33" spans="1:4" x14ac:dyDescent="0.2">
      <c r="A33" s="139" t="s">
        <v>6</v>
      </c>
      <c r="B33" s="144"/>
      <c r="C33" s="151">
        <f>C32+D32</f>
        <v>0</v>
      </c>
      <c r="D33" s="151"/>
    </row>
    <row r="34" spans="1:4" x14ac:dyDescent="0.2">
      <c r="A34" s="149"/>
      <c r="B34" s="149"/>
      <c r="C34" s="154">
        <f>C22+C30+C33</f>
        <v>0</v>
      </c>
      <c r="D34" s="154"/>
    </row>
    <row r="35" spans="1:4" x14ac:dyDescent="0.2">
      <c r="A35" s="149" t="s">
        <v>7</v>
      </c>
      <c r="B35" s="149"/>
      <c r="C35" s="155">
        <f>+C34*0.27</f>
        <v>0</v>
      </c>
      <c r="D35" s="155"/>
    </row>
    <row r="36" spans="1:4" x14ac:dyDescent="0.2">
      <c r="A36" s="150" t="s">
        <v>8</v>
      </c>
      <c r="B36" s="150"/>
      <c r="C36" s="156">
        <f>+C35+C34</f>
        <v>0</v>
      </c>
      <c r="D36" s="156"/>
    </row>
  </sheetData>
  <sheetProtection selectLockedCells="1" selectUnlockedCells="1"/>
  <mergeCells count="8">
    <mergeCell ref="C34:D34"/>
    <mergeCell ref="C35:D35"/>
    <mergeCell ref="C36:D36"/>
    <mergeCell ref="C22:D22"/>
    <mergeCell ref="A1:D1"/>
    <mergeCell ref="A2:D2"/>
    <mergeCell ref="C30:D30"/>
    <mergeCell ref="C33:D33"/>
  </mergeCells>
  <phoneticPr fontId="15" type="noConversion"/>
  <printOptions horizontalCentered="1"/>
  <pageMargins left="0.19685039370078741" right="0.19685039370078741" top="0.19685039370078741" bottom="0.19685039370078741" header="0.31496062992125984" footer="0.31496062992125984"/>
  <pageSetup paperSize="9" scale="7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A1:M131"/>
  <sheetViews>
    <sheetView topLeftCell="A5" workbookViewId="0">
      <selection activeCell="K21" sqref="K21"/>
    </sheetView>
  </sheetViews>
  <sheetFormatPr baseColWidth="10" defaultColWidth="8.83203125" defaultRowHeight="15" x14ac:dyDescent="0.2"/>
  <cols>
    <col min="1" max="1" width="2.6640625" style="16" bestFit="1" customWidth="1"/>
    <col min="2" max="2" width="8.83203125" style="12"/>
    <col min="3" max="3" width="36.5" style="12" customWidth="1"/>
    <col min="4" max="4" width="8.83203125" style="65"/>
    <col min="5" max="5" width="8.83203125" style="12"/>
    <col min="6" max="6" width="8.5" style="12" bestFit="1" customWidth="1"/>
    <col min="7" max="7" width="8.83203125" style="12"/>
    <col min="8" max="8" width="10.5" style="12" bestFit="1" customWidth="1"/>
    <col min="9" max="9" width="8.83203125" style="12"/>
    <col min="10" max="10" width="10.5" style="92" bestFit="1" customWidth="1"/>
    <col min="11" max="11" width="9.5" style="92" bestFit="1" customWidth="1"/>
    <col min="12" max="16384" width="8.83203125" style="12"/>
  </cols>
  <sheetData>
    <row r="1" spans="1:11" x14ac:dyDescent="0.2">
      <c r="A1" s="80" t="s">
        <v>18</v>
      </c>
      <c r="B1" s="157" t="s">
        <v>81</v>
      </c>
      <c r="C1" s="157"/>
      <c r="D1" s="157"/>
      <c r="E1" s="157"/>
      <c r="F1" s="157"/>
      <c r="G1" s="157"/>
      <c r="H1" s="157"/>
      <c r="I1" s="157"/>
      <c r="J1" s="89"/>
      <c r="K1" s="89"/>
    </row>
    <row r="2" spans="1:11" x14ac:dyDescent="0.2">
      <c r="B2" s="3" t="s">
        <v>9</v>
      </c>
      <c r="C2" s="5" t="s">
        <v>10</v>
      </c>
      <c r="D2" s="59" t="s">
        <v>11</v>
      </c>
      <c r="E2" s="6" t="s">
        <v>12</v>
      </c>
      <c r="F2" s="4" t="s">
        <v>13</v>
      </c>
      <c r="G2" s="4" t="s">
        <v>14</v>
      </c>
      <c r="H2" s="4" t="s">
        <v>15</v>
      </c>
      <c r="I2" s="7" t="s">
        <v>16</v>
      </c>
      <c r="J2" s="8" t="s">
        <v>17</v>
      </c>
      <c r="K2" s="8" t="s">
        <v>33</v>
      </c>
    </row>
    <row r="3" spans="1:11" x14ac:dyDescent="0.2">
      <c r="B3" s="160" t="s">
        <v>70</v>
      </c>
      <c r="C3" s="160"/>
      <c r="D3" s="160"/>
      <c r="E3" s="160"/>
      <c r="F3" s="160"/>
      <c r="G3" s="160"/>
      <c r="H3" s="160"/>
      <c r="I3" s="160"/>
      <c r="J3" s="101">
        <f>SUM(H4:H7)</f>
        <v>0</v>
      </c>
      <c r="K3" s="101">
        <f>SUM(I4:I7)</f>
        <v>0</v>
      </c>
    </row>
    <row r="4" spans="1:11" ht="26" x14ac:dyDescent="0.2">
      <c r="B4" s="14" t="s">
        <v>18</v>
      </c>
      <c r="C4" s="121" t="s">
        <v>83</v>
      </c>
      <c r="D4" s="60">
        <v>28.68</v>
      </c>
      <c r="E4" s="25" t="s">
        <v>30</v>
      </c>
      <c r="F4" s="25">
        <v>0</v>
      </c>
      <c r="G4" s="25">
        <v>0</v>
      </c>
      <c r="H4" s="25">
        <f>D4*F4</f>
        <v>0</v>
      </c>
      <c r="I4" s="25">
        <f>D4*G4</f>
        <v>0</v>
      </c>
      <c r="J4" s="19"/>
      <c r="K4" s="20"/>
    </row>
    <row r="5" spans="1:11" ht="26" x14ac:dyDescent="0.2">
      <c r="B5" s="14" t="s">
        <v>19</v>
      </c>
      <c r="C5" s="26" t="s">
        <v>90</v>
      </c>
      <c r="D5" s="60">
        <v>10.85</v>
      </c>
      <c r="E5" s="25" t="s">
        <v>30</v>
      </c>
      <c r="F5" s="25">
        <v>0</v>
      </c>
      <c r="G5" s="25">
        <v>0</v>
      </c>
      <c r="H5" s="25">
        <f>D5*F5</f>
        <v>0</v>
      </c>
      <c r="I5" s="25">
        <f t="shared" ref="I5:I6" si="0">D5*G5</f>
        <v>0</v>
      </c>
      <c r="J5" s="19"/>
      <c r="K5" s="20"/>
    </row>
    <row r="6" spans="1:11" ht="26" x14ac:dyDescent="0.2">
      <c r="B6" s="14" t="s">
        <v>20</v>
      </c>
      <c r="C6" s="26" t="s">
        <v>84</v>
      </c>
      <c r="D6" s="60">
        <v>31</v>
      </c>
      <c r="E6" s="25" t="s">
        <v>30</v>
      </c>
      <c r="F6" s="25">
        <v>0</v>
      </c>
      <c r="G6" s="25">
        <v>0</v>
      </c>
      <c r="H6" s="25">
        <f t="shared" ref="H6" si="1">D6*F6</f>
        <v>0</v>
      </c>
      <c r="I6" s="25">
        <f t="shared" si="0"/>
        <v>0</v>
      </c>
      <c r="J6" s="19"/>
      <c r="K6" s="20"/>
    </row>
    <row r="7" spans="1:11" ht="26" x14ac:dyDescent="0.2">
      <c r="B7" s="30" t="s">
        <v>21</v>
      </c>
      <c r="C7" s="116" t="s">
        <v>89</v>
      </c>
      <c r="D7" s="117">
        <v>14.44</v>
      </c>
      <c r="E7" s="31" t="s">
        <v>30</v>
      </c>
      <c r="F7" s="31">
        <v>0</v>
      </c>
      <c r="G7" s="31">
        <v>0</v>
      </c>
      <c r="H7" s="31">
        <f t="shared" ref="H7" si="2">D7*F7</f>
        <v>0</v>
      </c>
      <c r="I7" s="31">
        <f t="shared" ref="I7" si="3">D7*G7</f>
        <v>0</v>
      </c>
      <c r="J7" s="103"/>
      <c r="K7" s="23"/>
    </row>
    <row r="8" spans="1:11" x14ac:dyDescent="0.2">
      <c r="B8" s="160" t="s">
        <v>82</v>
      </c>
      <c r="C8" s="160"/>
      <c r="D8" s="160"/>
      <c r="E8" s="160"/>
      <c r="F8" s="160"/>
      <c r="G8" s="160"/>
      <c r="H8" s="160"/>
      <c r="I8" s="160"/>
      <c r="J8" s="101">
        <f>SUM(H9:H16)</f>
        <v>0</v>
      </c>
      <c r="K8" s="101">
        <f>SUM(I9:I16)</f>
        <v>0</v>
      </c>
    </row>
    <row r="9" spans="1:11" ht="65" x14ac:dyDescent="0.2">
      <c r="B9" s="14" t="s">
        <v>18</v>
      </c>
      <c r="C9" s="121" t="s">
        <v>96</v>
      </c>
      <c r="D9" s="60">
        <v>70.040000000000006</v>
      </c>
      <c r="E9" s="25" t="s">
        <v>30</v>
      </c>
      <c r="F9" s="25">
        <v>0</v>
      </c>
      <c r="G9" s="25">
        <v>0</v>
      </c>
      <c r="H9" s="25">
        <f t="shared" ref="H9:H14" si="4">D9*F9</f>
        <v>0</v>
      </c>
      <c r="I9" s="25">
        <f>D9*G9</f>
        <v>0</v>
      </c>
      <c r="J9" s="10"/>
      <c r="K9" s="20"/>
    </row>
    <row r="10" spans="1:11" ht="78" x14ac:dyDescent="0.2">
      <c r="B10" s="14" t="s">
        <v>19</v>
      </c>
      <c r="C10" s="26" t="s">
        <v>95</v>
      </c>
      <c r="D10" s="60">
        <v>49.1</v>
      </c>
      <c r="E10" s="25" t="s">
        <v>30</v>
      </c>
      <c r="F10" s="25">
        <v>0</v>
      </c>
      <c r="G10" s="25">
        <v>0</v>
      </c>
      <c r="H10" s="25">
        <f t="shared" si="4"/>
        <v>0</v>
      </c>
      <c r="I10" s="25">
        <f>D10*G10</f>
        <v>0</v>
      </c>
      <c r="J10" s="10"/>
      <c r="K10" s="20"/>
    </row>
    <row r="11" spans="1:11" ht="78" x14ac:dyDescent="0.2">
      <c r="B11" s="14" t="s">
        <v>20</v>
      </c>
      <c r="C11" s="26" t="s">
        <v>94</v>
      </c>
      <c r="D11" s="60">
        <v>66.62</v>
      </c>
      <c r="E11" s="25" t="s">
        <v>30</v>
      </c>
      <c r="F11" s="25">
        <v>0</v>
      </c>
      <c r="G11" s="25">
        <v>0</v>
      </c>
      <c r="H11" s="25">
        <f t="shared" si="4"/>
        <v>0</v>
      </c>
      <c r="I11" s="25">
        <f>D11*G11</f>
        <v>0</v>
      </c>
      <c r="J11" s="10"/>
      <c r="K11" s="20"/>
    </row>
    <row r="12" spans="1:11" ht="65" x14ac:dyDescent="0.2">
      <c r="B12" s="14" t="s">
        <v>21</v>
      </c>
      <c r="C12" s="26" t="s">
        <v>93</v>
      </c>
      <c r="D12" s="60">
        <v>19.96</v>
      </c>
      <c r="E12" s="25" t="s">
        <v>30</v>
      </c>
      <c r="F12" s="25">
        <v>0</v>
      </c>
      <c r="G12" s="25">
        <v>0</v>
      </c>
      <c r="H12" s="25">
        <f t="shared" si="4"/>
        <v>0</v>
      </c>
      <c r="I12" s="25">
        <f t="shared" ref="I12" si="5">D12*G12</f>
        <v>0</v>
      </c>
      <c r="J12" s="10"/>
      <c r="K12" s="20"/>
    </row>
    <row r="13" spans="1:11" ht="78" x14ac:dyDescent="0.2">
      <c r="B13" s="14" t="s">
        <v>22</v>
      </c>
      <c r="C13" s="26" t="s">
        <v>92</v>
      </c>
      <c r="D13" s="60">
        <v>3.7</v>
      </c>
      <c r="E13" s="25" t="s">
        <v>30</v>
      </c>
      <c r="F13" s="25">
        <v>0</v>
      </c>
      <c r="G13" s="25">
        <v>0</v>
      </c>
      <c r="H13" s="25">
        <f t="shared" si="4"/>
        <v>0</v>
      </c>
      <c r="I13" s="25">
        <f t="shared" ref="I13:I14" si="6">D13*G13</f>
        <v>0</v>
      </c>
      <c r="J13" s="10"/>
      <c r="K13" s="20"/>
    </row>
    <row r="14" spans="1:11" ht="78" x14ac:dyDescent="0.2">
      <c r="B14" s="14" t="s">
        <v>24</v>
      </c>
      <c r="C14" s="26" t="s">
        <v>91</v>
      </c>
      <c r="D14" s="60">
        <v>34.51</v>
      </c>
      <c r="E14" s="25" t="s">
        <v>30</v>
      </c>
      <c r="F14" s="25">
        <v>0</v>
      </c>
      <c r="G14" s="25">
        <v>0</v>
      </c>
      <c r="H14" s="25">
        <f t="shared" si="4"/>
        <v>0</v>
      </c>
      <c r="I14" s="25">
        <f t="shared" si="6"/>
        <v>0</v>
      </c>
      <c r="J14" s="10"/>
      <c r="K14" s="20"/>
    </row>
    <row r="15" spans="1:11" x14ac:dyDescent="0.2">
      <c r="B15" s="14" t="s">
        <v>25</v>
      </c>
      <c r="C15" s="26" t="s">
        <v>85</v>
      </c>
      <c r="D15" s="60">
        <f>SUM(D9:D14)*2</f>
        <v>487.86</v>
      </c>
      <c r="E15" s="25" t="s">
        <v>30</v>
      </c>
      <c r="F15" s="25">
        <v>0</v>
      </c>
      <c r="G15" s="25">
        <v>0</v>
      </c>
      <c r="H15" s="25">
        <f t="shared" ref="H15" si="7">D15*F15</f>
        <v>0</v>
      </c>
      <c r="I15" s="25">
        <f t="shared" ref="I15" si="8">D15*G15</f>
        <v>0</v>
      </c>
      <c r="J15" s="19"/>
      <c r="K15" s="20"/>
    </row>
    <row r="16" spans="1:11" x14ac:dyDescent="0.2">
      <c r="B16" s="30" t="s">
        <v>27</v>
      </c>
      <c r="C16" s="116" t="s">
        <v>139</v>
      </c>
      <c r="D16" s="117">
        <v>380</v>
      </c>
      <c r="E16" s="31" t="s">
        <v>30</v>
      </c>
      <c r="F16" s="31">
        <v>0</v>
      </c>
      <c r="G16" s="31">
        <v>0</v>
      </c>
      <c r="H16" s="31">
        <f t="shared" ref="H16" si="9">D16*F16</f>
        <v>0</v>
      </c>
      <c r="I16" s="31">
        <f t="shared" ref="I16" si="10">D16*G16</f>
        <v>0</v>
      </c>
      <c r="J16" s="103"/>
      <c r="K16" s="23"/>
    </row>
    <row r="17" spans="1:11" x14ac:dyDescent="0.2">
      <c r="B17" s="160" t="s">
        <v>73</v>
      </c>
      <c r="C17" s="160"/>
      <c r="D17" s="160"/>
      <c r="E17" s="160"/>
      <c r="F17" s="160"/>
      <c r="G17" s="160"/>
      <c r="H17" s="160"/>
      <c r="I17" s="160"/>
      <c r="J17" s="101">
        <f>SUM(H18:H19)</f>
        <v>0</v>
      </c>
      <c r="K17" s="101">
        <f>SUM(I18:I19)</f>
        <v>0</v>
      </c>
    </row>
    <row r="18" spans="1:11" x14ac:dyDescent="0.2">
      <c r="B18" s="14" t="s">
        <v>18</v>
      </c>
      <c r="C18" s="124" t="s">
        <v>57</v>
      </c>
      <c r="D18" s="61">
        <f>D4+D5+D6+D7</f>
        <v>84.97</v>
      </c>
      <c r="E18" s="33" t="s">
        <v>30</v>
      </c>
      <c r="F18" s="33">
        <v>0</v>
      </c>
      <c r="G18" s="33">
        <v>0</v>
      </c>
      <c r="H18" s="29">
        <f t="shared" ref="H18" si="11">D18*F18</f>
        <v>0</v>
      </c>
      <c r="I18" s="29">
        <f t="shared" ref="I18" si="12">D18*G18</f>
        <v>0</v>
      </c>
      <c r="J18" s="10"/>
      <c r="K18" s="20"/>
    </row>
    <row r="19" spans="1:11" ht="52" x14ac:dyDescent="0.2">
      <c r="B19" s="17" t="s">
        <v>19</v>
      </c>
      <c r="C19" s="1" t="s">
        <v>54</v>
      </c>
      <c r="D19" s="117">
        <v>10</v>
      </c>
      <c r="E19" s="123" t="s">
        <v>42</v>
      </c>
      <c r="F19" s="31">
        <v>0</v>
      </c>
      <c r="G19" s="31">
        <v>0</v>
      </c>
      <c r="H19" s="31">
        <f t="shared" ref="H19" si="13">D19*F19</f>
        <v>0</v>
      </c>
      <c r="I19" s="31">
        <f t="shared" ref="I19" si="14">D19*G19</f>
        <v>0</v>
      </c>
      <c r="J19" s="28"/>
      <c r="K19" s="21"/>
    </row>
    <row r="20" spans="1:11" x14ac:dyDescent="0.2">
      <c r="B20" s="158" t="s">
        <v>6</v>
      </c>
      <c r="C20" s="158"/>
      <c r="D20" s="159"/>
      <c r="E20" s="159"/>
      <c r="F20" s="159"/>
      <c r="G20" s="159"/>
      <c r="H20" s="159"/>
      <c r="I20" s="159"/>
      <c r="J20" s="106">
        <f>SUM(J3:J19)</f>
        <v>0</v>
      </c>
      <c r="K20" s="106">
        <f>SUM(K3:K19)</f>
        <v>0</v>
      </c>
    </row>
    <row r="21" spans="1:11" x14ac:dyDescent="0.2">
      <c r="B21" s="15"/>
      <c r="C21" s="15"/>
      <c r="D21" s="62"/>
      <c r="E21" s="22"/>
      <c r="F21" s="22"/>
      <c r="G21" s="22"/>
      <c r="H21" s="22"/>
      <c r="I21" s="22"/>
      <c r="J21" s="49"/>
      <c r="K21" s="49"/>
    </row>
    <row r="22" spans="1:11" x14ac:dyDescent="0.2">
      <c r="A22" s="80" t="s">
        <v>19</v>
      </c>
      <c r="B22" s="81" t="s">
        <v>88</v>
      </c>
      <c r="C22" s="81"/>
      <c r="D22" s="82"/>
      <c r="E22" s="83"/>
      <c r="F22" s="83"/>
      <c r="G22" s="83"/>
      <c r="H22" s="83"/>
      <c r="I22" s="83"/>
      <c r="J22" s="90"/>
      <c r="K22" s="90"/>
    </row>
    <row r="23" spans="1:11" x14ac:dyDescent="0.2">
      <c r="B23" s="3" t="s">
        <v>9</v>
      </c>
      <c r="C23" s="5" t="s">
        <v>10</v>
      </c>
      <c r="D23" s="59" t="s">
        <v>11</v>
      </c>
      <c r="E23" s="6" t="s">
        <v>12</v>
      </c>
      <c r="F23" s="4" t="s">
        <v>13</v>
      </c>
      <c r="G23" s="4" t="s">
        <v>14</v>
      </c>
      <c r="H23" s="4" t="s">
        <v>15</v>
      </c>
      <c r="I23" s="7" t="s">
        <v>16</v>
      </c>
      <c r="J23" s="8" t="s">
        <v>17</v>
      </c>
      <c r="K23" s="8" t="s">
        <v>33</v>
      </c>
    </row>
    <row r="24" spans="1:11" x14ac:dyDescent="0.2">
      <c r="B24" s="160" t="s">
        <v>97</v>
      </c>
      <c r="C24" s="160"/>
      <c r="D24" s="160"/>
      <c r="E24" s="160"/>
      <c r="F24" s="160"/>
      <c r="G24" s="160"/>
      <c r="H24" s="160"/>
      <c r="I24" s="160"/>
      <c r="J24" s="101">
        <f>SUM(H25:H26)</f>
        <v>0</v>
      </c>
      <c r="K24" s="101">
        <f>SUM(I25:I26)</f>
        <v>0</v>
      </c>
    </row>
    <row r="25" spans="1:11" ht="52" x14ac:dyDescent="0.2">
      <c r="B25" s="14" t="s">
        <v>18</v>
      </c>
      <c r="C25" s="36" t="s">
        <v>98</v>
      </c>
      <c r="D25" s="60">
        <v>244.29</v>
      </c>
      <c r="E25" s="25" t="s">
        <v>30</v>
      </c>
      <c r="F25" s="25">
        <v>0</v>
      </c>
      <c r="G25" s="25">
        <v>0</v>
      </c>
      <c r="H25" s="25">
        <f>D25*F25</f>
        <v>0</v>
      </c>
      <c r="I25" s="25">
        <f t="shared" ref="I25:I26" si="15">D25*G25</f>
        <v>0</v>
      </c>
      <c r="J25" s="49"/>
      <c r="K25" s="49"/>
    </row>
    <row r="26" spans="1:11" ht="52" x14ac:dyDescent="0.2">
      <c r="B26" s="17" t="s">
        <v>19</v>
      </c>
      <c r="C26" s="122" t="s">
        <v>99</v>
      </c>
      <c r="D26" s="117">
        <v>107.2</v>
      </c>
      <c r="E26" s="31" t="s">
        <v>30</v>
      </c>
      <c r="F26" s="31">
        <v>0</v>
      </c>
      <c r="G26" s="31">
        <v>0</v>
      </c>
      <c r="H26" s="31">
        <f>D26*F26</f>
        <v>0</v>
      </c>
      <c r="I26" s="31">
        <f t="shared" si="15"/>
        <v>0</v>
      </c>
      <c r="J26" s="49"/>
      <c r="K26" s="49"/>
    </row>
    <row r="27" spans="1:11" x14ac:dyDescent="0.2">
      <c r="B27" s="158" t="s">
        <v>6</v>
      </c>
      <c r="C27" s="158"/>
      <c r="D27" s="159"/>
      <c r="E27" s="159"/>
      <c r="F27" s="159"/>
      <c r="G27" s="159"/>
      <c r="H27" s="159"/>
      <c r="I27" s="159"/>
      <c r="J27" s="106">
        <f>SUM(J24:J26)</f>
        <v>0</v>
      </c>
      <c r="K27" s="106">
        <f>SUM(K24:K26)</f>
        <v>0</v>
      </c>
    </row>
    <row r="28" spans="1:11" x14ac:dyDescent="0.2">
      <c r="B28" s="15"/>
      <c r="C28" s="15"/>
      <c r="D28" s="62"/>
      <c r="E28" s="22"/>
      <c r="F28" s="22"/>
      <c r="G28" s="22"/>
      <c r="H28" s="22"/>
      <c r="I28" s="22"/>
      <c r="J28" s="49"/>
      <c r="K28" s="49"/>
    </row>
    <row r="29" spans="1:11" x14ac:dyDescent="0.2">
      <c r="A29" s="80" t="s">
        <v>20</v>
      </c>
      <c r="B29" s="157" t="s">
        <v>86</v>
      </c>
      <c r="C29" s="157"/>
      <c r="D29" s="157"/>
      <c r="E29" s="157"/>
      <c r="F29" s="157"/>
      <c r="G29" s="157"/>
      <c r="H29" s="157"/>
      <c r="I29" s="157"/>
      <c r="J29" s="84"/>
      <c r="K29" s="84"/>
    </row>
    <row r="30" spans="1:11" x14ac:dyDescent="0.2">
      <c r="B30" s="3" t="s">
        <v>9</v>
      </c>
      <c r="C30" s="5" t="s">
        <v>10</v>
      </c>
      <c r="D30" s="59" t="s">
        <v>11</v>
      </c>
      <c r="E30" s="6" t="s">
        <v>12</v>
      </c>
      <c r="F30" s="4" t="s">
        <v>13</v>
      </c>
      <c r="G30" s="4" t="s">
        <v>14</v>
      </c>
      <c r="H30" s="4" t="s">
        <v>15</v>
      </c>
      <c r="I30" s="7" t="s">
        <v>16</v>
      </c>
      <c r="J30" s="8" t="s">
        <v>17</v>
      </c>
      <c r="K30" s="8" t="s">
        <v>33</v>
      </c>
    </row>
    <row r="31" spans="1:11" x14ac:dyDescent="0.2">
      <c r="B31" s="160" t="s">
        <v>71</v>
      </c>
      <c r="C31" s="160"/>
      <c r="D31" s="160"/>
      <c r="E31" s="160"/>
      <c r="F31" s="160"/>
      <c r="G31" s="160"/>
      <c r="H31" s="160"/>
      <c r="I31" s="160"/>
      <c r="J31" s="104">
        <f>SUM(H32:H47)</f>
        <v>0</v>
      </c>
      <c r="K31" s="104">
        <f>SUM(I32:I47)</f>
        <v>0</v>
      </c>
    </row>
    <row r="32" spans="1:11" ht="39" x14ac:dyDescent="0.2">
      <c r="B32" s="14" t="s">
        <v>18</v>
      </c>
      <c r="C32" s="110" t="s">
        <v>182</v>
      </c>
      <c r="D32" s="69">
        <v>2</v>
      </c>
      <c r="E32" s="50" t="s">
        <v>26</v>
      </c>
      <c r="F32" s="50">
        <v>0</v>
      </c>
      <c r="G32" s="50">
        <v>0</v>
      </c>
      <c r="H32" s="50">
        <f t="shared" ref="H32:H40" si="16">D32*F32</f>
        <v>0</v>
      </c>
      <c r="I32" s="50">
        <f t="shared" ref="I32:I40" si="17">D32*G32</f>
        <v>0</v>
      </c>
      <c r="J32" s="19"/>
      <c r="K32" s="20"/>
    </row>
    <row r="33" spans="2:11" ht="52" x14ac:dyDescent="0.2">
      <c r="B33" s="14" t="s">
        <v>19</v>
      </c>
      <c r="C33" s="52" t="s">
        <v>178</v>
      </c>
      <c r="D33" s="69">
        <v>1</v>
      </c>
      <c r="E33" s="50" t="s">
        <v>26</v>
      </c>
      <c r="F33" s="50">
        <v>0</v>
      </c>
      <c r="G33" s="72">
        <v>0</v>
      </c>
      <c r="H33" s="50">
        <f t="shared" si="16"/>
        <v>0</v>
      </c>
      <c r="I33" s="50">
        <f t="shared" si="17"/>
        <v>0</v>
      </c>
      <c r="J33" s="19"/>
      <c r="K33" s="20"/>
    </row>
    <row r="34" spans="2:11" ht="39" x14ac:dyDescent="0.2">
      <c r="B34" s="14" t="s">
        <v>20</v>
      </c>
      <c r="C34" s="52" t="s">
        <v>181</v>
      </c>
      <c r="D34" s="69">
        <v>1</v>
      </c>
      <c r="E34" s="50" t="s">
        <v>26</v>
      </c>
      <c r="F34" s="50">
        <v>0</v>
      </c>
      <c r="G34" s="72">
        <v>0</v>
      </c>
      <c r="H34" s="50">
        <f t="shared" si="16"/>
        <v>0</v>
      </c>
      <c r="I34" s="50">
        <f t="shared" si="17"/>
        <v>0</v>
      </c>
      <c r="J34" s="21"/>
      <c r="K34" s="21"/>
    </row>
    <row r="35" spans="2:11" ht="52" x14ac:dyDescent="0.2">
      <c r="B35" s="14" t="s">
        <v>21</v>
      </c>
      <c r="C35" s="52" t="s">
        <v>179</v>
      </c>
      <c r="D35" s="69">
        <v>1</v>
      </c>
      <c r="E35" s="50" t="s">
        <v>26</v>
      </c>
      <c r="F35" s="50">
        <v>0</v>
      </c>
      <c r="G35" s="72">
        <v>0</v>
      </c>
      <c r="H35" s="50">
        <f t="shared" si="16"/>
        <v>0</v>
      </c>
      <c r="I35" s="50">
        <f t="shared" si="17"/>
        <v>0</v>
      </c>
      <c r="J35" s="21"/>
      <c r="K35" s="21"/>
    </row>
    <row r="36" spans="2:11" ht="52" x14ac:dyDescent="0.2">
      <c r="B36" s="14" t="s">
        <v>22</v>
      </c>
      <c r="C36" s="52" t="s">
        <v>196</v>
      </c>
      <c r="D36" s="69">
        <v>2</v>
      </c>
      <c r="E36" s="50" t="s">
        <v>26</v>
      </c>
      <c r="F36" s="50">
        <v>0</v>
      </c>
      <c r="G36" s="72">
        <v>0</v>
      </c>
      <c r="H36" s="50">
        <f t="shared" ref="H36" si="18">D36*F36</f>
        <v>0</v>
      </c>
      <c r="I36" s="50">
        <f t="shared" ref="I36" si="19">D36*G36</f>
        <v>0</v>
      </c>
      <c r="J36" s="21"/>
      <c r="K36" s="21"/>
    </row>
    <row r="37" spans="2:11" ht="52" x14ac:dyDescent="0.2">
      <c r="B37" s="14" t="s">
        <v>24</v>
      </c>
      <c r="C37" s="52" t="s">
        <v>180</v>
      </c>
      <c r="D37" s="70">
        <v>1</v>
      </c>
      <c r="E37" s="71" t="s">
        <v>26</v>
      </c>
      <c r="F37" s="50">
        <v>0</v>
      </c>
      <c r="G37" s="73">
        <v>0</v>
      </c>
      <c r="H37" s="50">
        <f t="shared" si="16"/>
        <v>0</v>
      </c>
      <c r="I37" s="50">
        <f t="shared" si="17"/>
        <v>0</v>
      </c>
      <c r="J37" s="21"/>
      <c r="K37" s="21"/>
    </row>
    <row r="38" spans="2:11" ht="52" x14ac:dyDescent="0.2">
      <c r="B38" s="14" t="s">
        <v>25</v>
      </c>
      <c r="C38" s="52" t="s">
        <v>195</v>
      </c>
      <c r="D38" s="70">
        <v>2</v>
      </c>
      <c r="E38" s="71" t="s">
        <v>26</v>
      </c>
      <c r="F38" s="50">
        <v>0</v>
      </c>
      <c r="G38" s="72">
        <v>0</v>
      </c>
      <c r="H38" s="50">
        <f t="shared" ref="H38" si="20">D38*F38</f>
        <v>0</v>
      </c>
      <c r="I38" s="50">
        <f t="shared" ref="I38" si="21">D38*G38</f>
        <v>0</v>
      </c>
      <c r="J38" s="21"/>
      <c r="K38" s="21"/>
    </row>
    <row r="39" spans="2:11" ht="52" x14ac:dyDescent="0.2">
      <c r="B39" s="14" t="s">
        <v>27</v>
      </c>
      <c r="C39" s="52" t="s">
        <v>190</v>
      </c>
      <c r="D39" s="69">
        <v>1</v>
      </c>
      <c r="E39" s="50" t="s">
        <v>26</v>
      </c>
      <c r="F39" s="50">
        <v>0</v>
      </c>
      <c r="G39" s="72">
        <v>0</v>
      </c>
      <c r="H39" s="50">
        <f t="shared" si="16"/>
        <v>0</v>
      </c>
      <c r="I39" s="50">
        <f t="shared" si="17"/>
        <v>0</v>
      </c>
      <c r="J39" s="21"/>
      <c r="K39" s="21"/>
    </row>
    <row r="40" spans="2:11" ht="39" x14ac:dyDescent="0.2">
      <c r="B40" s="14" t="s">
        <v>28</v>
      </c>
      <c r="C40" s="52" t="s">
        <v>183</v>
      </c>
      <c r="D40" s="70">
        <v>1</v>
      </c>
      <c r="E40" s="33" t="s">
        <v>26</v>
      </c>
      <c r="F40" s="25">
        <v>0</v>
      </c>
      <c r="G40" s="72">
        <v>0</v>
      </c>
      <c r="H40" s="25">
        <f t="shared" si="16"/>
        <v>0</v>
      </c>
      <c r="I40" s="25">
        <f t="shared" si="17"/>
        <v>0</v>
      </c>
      <c r="J40" s="21"/>
      <c r="K40" s="21"/>
    </row>
    <row r="41" spans="2:11" ht="39" x14ac:dyDescent="0.2">
      <c r="B41" s="17" t="s">
        <v>29</v>
      </c>
      <c r="C41" s="52" t="s">
        <v>191</v>
      </c>
      <c r="D41" s="70">
        <v>1</v>
      </c>
      <c r="E41" s="33" t="s">
        <v>26</v>
      </c>
      <c r="F41" s="25">
        <v>0</v>
      </c>
      <c r="G41" s="72">
        <v>0</v>
      </c>
      <c r="H41" s="25">
        <f t="shared" ref="H41" si="22">D41*F41</f>
        <v>0</v>
      </c>
      <c r="I41" s="25">
        <f t="shared" ref="I41" si="23">D41*G41</f>
        <v>0</v>
      </c>
      <c r="J41" s="21"/>
      <c r="K41" s="21"/>
    </row>
    <row r="42" spans="2:11" ht="39" x14ac:dyDescent="0.2">
      <c r="B42" s="17" t="s">
        <v>118</v>
      </c>
      <c r="C42" s="52" t="s">
        <v>192</v>
      </c>
      <c r="D42" s="70">
        <v>2</v>
      </c>
      <c r="E42" s="33" t="s">
        <v>26</v>
      </c>
      <c r="F42" s="25">
        <v>0</v>
      </c>
      <c r="G42" s="72">
        <v>0</v>
      </c>
      <c r="H42" s="25">
        <f t="shared" ref="H42:H45" si="24">D42*F42</f>
        <v>0</v>
      </c>
      <c r="I42" s="25">
        <f t="shared" ref="I42:I45" si="25">D42*G42</f>
        <v>0</v>
      </c>
      <c r="J42" s="21"/>
      <c r="K42" s="21"/>
    </row>
    <row r="43" spans="2:11" ht="52" x14ac:dyDescent="0.2">
      <c r="B43" s="17" t="s">
        <v>126</v>
      </c>
      <c r="C43" s="52" t="s">
        <v>193</v>
      </c>
      <c r="D43" s="70">
        <v>4</v>
      </c>
      <c r="E43" s="33" t="s">
        <v>26</v>
      </c>
      <c r="F43" s="25">
        <v>0</v>
      </c>
      <c r="G43" s="72">
        <v>0</v>
      </c>
      <c r="H43" s="25">
        <f t="shared" si="24"/>
        <v>0</v>
      </c>
      <c r="I43" s="25">
        <f t="shared" si="25"/>
        <v>0</v>
      </c>
      <c r="J43" s="21"/>
      <c r="K43" s="21"/>
    </row>
    <row r="44" spans="2:11" ht="52" x14ac:dyDescent="0.2">
      <c r="B44" s="17" t="s">
        <v>140</v>
      </c>
      <c r="C44" s="52" t="s">
        <v>184</v>
      </c>
      <c r="D44" s="70">
        <v>5</v>
      </c>
      <c r="E44" s="33" t="s">
        <v>26</v>
      </c>
      <c r="F44" s="25">
        <v>0</v>
      </c>
      <c r="G44" s="72">
        <v>0</v>
      </c>
      <c r="H44" s="25">
        <f t="shared" si="24"/>
        <v>0</v>
      </c>
      <c r="I44" s="25">
        <f t="shared" si="25"/>
        <v>0</v>
      </c>
      <c r="J44" s="21"/>
      <c r="K44" s="21"/>
    </row>
    <row r="45" spans="2:11" ht="52" x14ac:dyDescent="0.2">
      <c r="B45" s="17" t="s">
        <v>163</v>
      </c>
      <c r="C45" s="52" t="s">
        <v>185</v>
      </c>
      <c r="D45" s="70">
        <v>3</v>
      </c>
      <c r="E45" s="33" t="s">
        <v>26</v>
      </c>
      <c r="F45" s="25">
        <v>0</v>
      </c>
      <c r="G45" s="72">
        <v>0</v>
      </c>
      <c r="H45" s="25">
        <f t="shared" si="24"/>
        <v>0</v>
      </c>
      <c r="I45" s="25">
        <f t="shared" si="25"/>
        <v>0</v>
      </c>
      <c r="J45" s="21"/>
      <c r="K45" s="21"/>
    </row>
    <row r="46" spans="2:11" ht="52" x14ac:dyDescent="0.2">
      <c r="B46" s="17" t="s">
        <v>188</v>
      </c>
      <c r="C46" s="52" t="s">
        <v>194</v>
      </c>
      <c r="D46" s="70">
        <v>6</v>
      </c>
      <c r="E46" s="33" t="s">
        <v>26</v>
      </c>
      <c r="F46" s="25">
        <v>0</v>
      </c>
      <c r="G46" s="72">
        <v>0</v>
      </c>
      <c r="H46" s="25">
        <f t="shared" ref="H46" si="26">D46*F46</f>
        <v>0</v>
      </c>
      <c r="I46" s="25">
        <f t="shared" ref="I46" si="27">D46*G46</f>
        <v>0</v>
      </c>
      <c r="J46" s="21"/>
      <c r="K46" s="21"/>
    </row>
    <row r="47" spans="2:11" ht="26" x14ac:dyDescent="0.2">
      <c r="B47" s="17" t="s">
        <v>206</v>
      </c>
      <c r="C47" s="108" t="s">
        <v>207</v>
      </c>
      <c r="D47" s="118">
        <v>1</v>
      </c>
      <c r="E47" s="119" t="s">
        <v>26</v>
      </c>
      <c r="F47" s="31">
        <v>0</v>
      </c>
      <c r="G47" s="120">
        <v>0</v>
      </c>
      <c r="H47" s="31">
        <f t="shared" ref="H47" si="28">D47*F47</f>
        <v>0</v>
      </c>
      <c r="I47" s="31">
        <f t="shared" ref="I47" si="29">D47*G47</f>
        <v>0</v>
      </c>
      <c r="J47" s="21"/>
      <c r="K47" s="21"/>
    </row>
    <row r="48" spans="2:11" x14ac:dyDescent="0.2">
      <c r="B48" s="160" t="s">
        <v>73</v>
      </c>
      <c r="C48" s="160"/>
      <c r="D48" s="160"/>
      <c r="E48" s="160"/>
      <c r="F48" s="160"/>
      <c r="G48" s="160"/>
      <c r="H48" s="160"/>
      <c r="I48" s="160"/>
      <c r="J48" s="104">
        <f>SUM(H49:H51)</f>
        <v>0</v>
      </c>
      <c r="K48" s="104">
        <f>SUM(I49:I51)</f>
        <v>0</v>
      </c>
    </row>
    <row r="49" spans="1:11" x14ac:dyDescent="0.2">
      <c r="B49" s="14" t="s">
        <v>18</v>
      </c>
      <c r="C49" s="121" t="s">
        <v>57</v>
      </c>
      <c r="D49" s="60">
        <v>18.809999999999999</v>
      </c>
      <c r="E49" s="25" t="s">
        <v>30</v>
      </c>
      <c r="F49" s="25">
        <v>0</v>
      </c>
      <c r="G49" s="25">
        <v>0</v>
      </c>
      <c r="H49" s="25">
        <f>D49*F49</f>
        <v>0</v>
      </c>
      <c r="I49" s="25">
        <f>D49*G49</f>
        <v>0</v>
      </c>
      <c r="J49" s="19"/>
      <c r="K49" s="20"/>
    </row>
    <row r="50" spans="1:11" x14ac:dyDescent="0.2">
      <c r="B50" s="14" t="s">
        <v>19</v>
      </c>
      <c r="C50" s="26" t="s">
        <v>58</v>
      </c>
      <c r="D50" s="60">
        <v>58.2</v>
      </c>
      <c r="E50" s="25" t="s">
        <v>30</v>
      </c>
      <c r="F50" s="25">
        <v>0</v>
      </c>
      <c r="G50" s="25">
        <v>0</v>
      </c>
      <c r="H50" s="25">
        <f t="shared" ref="H50:H51" si="30">D50*F50</f>
        <v>0</v>
      </c>
      <c r="I50" s="25">
        <f t="shared" ref="I50:I51" si="31">D50*G50</f>
        <v>0</v>
      </c>
      <c r="J50" s="19"/>
      <c r="K50" s="20"/>
    </row>
    <row r="51" spans="1:11" ht="104" x14ac:dyDescent="0.2">
      <c r="B51" s="30" t="s">
        <v>20</v>
      </c>
      <c r="C51" s="116" t="s">
        <v>60</v>
      </c>
      <c r="D51" s="117">
        <v>17</v>
      </c>
      <c r="E51" s="31" t="s">
        <v>30</v>
      </c>
      <c r="F51" s="31">
        <v>0</v>
      </c>
      <c r="G51" s="31">
        <v>0</v>
      </c>
      <c r="H51" s="31">
        <f t="shared" si="30"/>
        <v>0</v>
      </c>
      <c r="I51" s="31">
        <f t="shared" si="31"/>
        <v>0</v>
      </c>
      <c r="J51" s="103"/>
      <c r="K51" s="23"/>
    </row>
    <row r="52" spans="1:11" x14ac:dyDescent="0.2">
      <c r="B52" s="158" t="s">
        <v>6</v>
      </c>
      <c r="C52" s="158"/>
      <c r="D52" s="159"/>
      <c r="E52" s="159"/>
      <c r="F52" s="159"/>
      <c r="G52" s="159"/>
      <c r="H52" s="159"/>
      <c r="I52" s="159"/>
      <c r="J52" s="106">
        <f>SUM(J31:J51)</f>
        <v>0</v>
      </c>
      <c r="K52" s="106">
        <f>SUM(K31:K51)</f>
        <v>0</v>
      </c>
    </row>
    <row r="53" spans="1:11" x14ac:dyDescent="0.2">
      <c r="B53" s="34"/>
      <c r="C53" s="35"/>
      <c r="D53" s="63"/>
      <c r="E53" s="21"/>
      <c r="F53" s="21"/>
      <c r="G53" s="21"/>
      <c r="H53" s="21"/>
      <c r="I53" s="21"/>
      <c r="J53" s="21"/>
      <c r="K53" s="21"/>
    </row>
    <row r="54" spans="1:11" x14ac:dyDescent="0.2">
      <c r="A54" s="80" t="s">
        <v>20</v>
      </c>
      <c r="B54" s="157" t="s">
        <v>87</v>
      </c>
      <c r="C54" s="157"/>
      <c r="D54" s="157"/>
      <c r="E54" s="157"/>
      <c r="F54" s="157"/>
      <c r="G54" s="157"/>
      <c r="H54" s="157"/>
      <c r="I54" s="157"/>
      <c r="J54" s="84"/>
      <c r="K54" s="84"/>
    </row>
    <row r="55" spans="1:11" s="86" customFormat="1" x14ac:dyDescent="0.2">
      <c r="A55" s="85"/>
      <c r="B55" s="3" t="s">
        <v>9</v>
      </c>
      <c r="C55" s="5" t="s">
        <v>10</v>
      </c>
      <c r="D55" s="59" t="s">
        <v>11</v>
      </c>
      <c r="E55" s="6" t="s">
        <v>12</v>
      </c>
      <c r="F55" s="4" t="s">
        <v>13</v>
      </c>
      <c r="G55" s="4" t="s">
        <v>14</v>
      </c>
      <c r="H55" s="4" t="s">
        <v>15</v>
      </c>
      <c r="I55" s="7" t="s">
        <v>16</v>
      </c>
      <c r="J55" s="8" t="s">
        <v>17</v>
      </c>
      <c r="K55" s="8" t="s">
        <v>33</v>
      </c>
    </row>
    <row r="56" spans="1:11" x14ac:dyDescent="0.2">
      <c r="B56" s="160" t="s">
        <v>72</v>
      </c>
      <c r="C56" s="160"/>
      <c r="D56" s="160"/>
      <c r="E56" s="160"/>
      <c r="F56" s="160"/>
      <c r="G56" s="160"/>
      <c r="H56" s="160"/>
      <c r="I56" s="160"/>
      <c r="J56" s="101">
        <f>SUM(H57:H65)</f>
        <v>0</v>
      </c>
      <c r="K56" s="101">
        <f>SUM(I57:I65)</f>
        <v>0</v>
      </c>
    </row>
    <row r="57" spans="1:11" x14ac:dyDescent="0.2">
      <c r="B57" s="14" t="s">
        <v>18</v>
      </c>
      <c r="C57" s="110" t="s">
        <v>103</v>
      </c>
      <c r="D57" s="64">
        <v>379.65</v>
      </c>
      <c r="E57" s="53" t="s">
        <v>30</v>
      </c>
      <c r="F57" s="50">
        <v>0</v>
      </c>
      <c r="G57" s="50">
        <v>0</v>
      </c>
      <c r="H57" s="50">
        <f>D57*F57</f>
        <v>0</v>
      </c>
      <c r="I57" s="50">
        <f>D57*G57</f>
        <v>0</v>
      </c>
      <c r="J57" s="19"/>
      <c r="K57" s="20"/>
    </row>
    <row r="58" spans="1:11" ht="39" x14ac:dyDescent="0.2">
      <c r="B58" s="14" t="s">
        <v>20</v>
      </c>
      <c r="C58" s="52" t="s">
        <v>165</v>
      </c>
      <c r="D58" s="64">
        <v>43.35</v>
      </c>
      <c r="E58" s="53" t="s">
        <v>30</v>
      </c>
      <c r="F58" s="55">
        <v>0</v>
      </c>
      <c r="G58" s="55">
        <v>0</v>
      </c>
      <c r="H58" s="50">
        <f t="shared" ref="H58" si="32">D58*F58</f>
        <v>0</v>
      </c>
      <c r="I58" s="50">
        <f t="shared" ref="I58" si="33">D58*G58</f>
        <v>0</v>
      </c>
      <c r="J58" s="19"/>
      <c r="K58" s="20"/>
    </row>
    <row r="59" spans="1:11" ht="52" x14ac:dyDescent="0.2">
      <c r="B59" s="14" t="s">
        <v>21</v>
      </c>
      <c r="C59" s="57" t="s">
        <v>170</v>
      </c>
      <c r="D59" s="64">
        <f>348.47-D61-D62+8.41</f>
        <v>111.27000000000001</v>
      </c>
      <c r="E59" s="53" t="s">
        <v>30</v>
      </c>
      <c r="F59" s="50">
        <v>0</v>
      </c>
      <c r="G59" s="50">
        <v>0</v>
      </c>
      <c r="H59" s="50">
        <f t="shared" ref="H59" si="34">D59*F59</f>
        <v>0</v>
      </c>
      <c r="I59" s="50">
        <f t="shared" ref="I59" si="35">D59*G59</f>
        <v>0</v>
      </c>
      <c r="J59" s="19"/>
      <c r="K59" s="20"/>
    </row>
    <row r="60" spans="1:11" ht="39" x14ac:dyDescent="0.2">
      <c r="B60" s="58" t="s">
        <v>22</v>
      </c>
      <c r="C60" s="57" t="s">
        <v>171</v>
      </c>
      <c r="D60" s="64">
        <v>109.48</v>
      </c>
      <c r="E60" s="53" t="s">
        <v>31</v>
      </c>
      <c r="F60" s="55">
        <v>0</v>
      </c>
      <c r="G60" s="55">
        <v>0</v>
      </c>
      <c r="H60" s="50">
        <f t="shared" ref="H60" si="36">D60*F60</f>
        <v>0</v>
      </c>
      <c r="I60" s="50">
        <f t="shared" ref="I60" si="37">D60*G60</f>
        <v>0</v>
      </c>
      <c r="J60" s="21"/>
      <c r="K60" s="21"/>
    </row>
    <row r="61" spans="1:11" ht="26" x14ac:dyDescent="0.2">
      <c r="B61" s="17" t="s">
        <v>24</v>
      </c>
      <c r="C61" s="57" t="s">
        <v>231</v>
      </c>
      <c r="D61" s="64">
        <f>117.7-8.41</f>
        <v>109.29</v>
      </c>
      <c r="E61" s="53" t="s">
        <v>30</v>
      </c>
      <c r="F61" s="55">
        <v>0</v>
      </c>
      <c r="G61" s="55">
        <v>0</v>
      </c>
      <c r="H61" s="50">
        <f t="shared" ref="H61:H63" si="38">D61*F61</f>
        <v>0</v>
      </c>
      <c r="I61" s="50">
        <f t="shared" ref="I61:I63" si="39">D61*G61</f>
        <v>0</v>
      </c>
      <c r="J61" s="21"/>
      <c r="K61" s="21"/>
    </row>
    <row r="62" spans="1:11" ht="41" customHeight="1" x14ac:dyDescent="0.2">
      <c r="B62" s="17" t="s">
        <v>25</v>
      </c>
      <c r="C62" s="57" t="s">
        <v>230</v>
      </c>
      <c r="D62" s="64">
        <v>136.32</v>
      </c>
      <c r="E62" s="53" t="s">
        <v>30</v>
      </c>
      <c r="F62" s="55">
        <v>0</v>
      </c>
      <c r="G62" s="55">
        <v>0</v>
      </c>
      <c r="H62" s="50">
        <f t="shared" si="38"/>
        <v>0</v>
      </c>
      <c r="I62" s="50">
        <f t="shared" si="39"/>
        <v>0</v>
      </c>
      <c r="J62" s="21"/>
      <c r="K62" s="21"/>
    </row>
    <row r="63" spans="1:11" ht="39" x14ac:dyDescent="0.2">
      <c r="B63" s="17" t="s">
        <v>27</v>
      </c>
      <c r="C63" s="57" t="s">
        <v>172</v>
      </c>
      <c r="D63" s="64">
        <v>214.09</v>
      </c>
      <c r="E63" s="53" t="s">
        <v>31</v>
      </c>
      <c r="F63" s="55">
        <v>0</v>
      </c>
      <c r="G63" s="55">
        <v>0</v>
      </c>
      <c r="H63" s="50">
        <f t="shared" si="38"/>
        <v>0</v>
      </c>
      <c r="I63" s="50">
        <f t="shared" si="39"/>
        <v>0</v>
      </c>
      <c r="J63" s="21"/>
      <c r="K63" s="21"/>
    </row>
    <row r="64" spans="1:11" ht="26" x14ac:dyDescent="0.2">
      <c r="B64" s="17" t="s">
        <v>28</v>
      </c>
      <c r="C64" s="57" t="s">
        <v>174</v>
      </c>
      <c r="D64" s="64">
        <v>11.72</v>
      </c>
      <c r="E64" s="53" t="s">
        <v>31</v>
      </c>
      <c r="F64" s="55">
        <v>0</v>
      </c>
      <c r="G64" s="55">
        <v>0</v>
      </c>
      <c r="H64" s="50">
        <f t="shared" ref="H64" si="40">D64*F64</f>
        <v>0</v>
      </c>
      <c r="I64" s="50">
        <f t="shared" ref="I64" si="41">D64*G64</f>
        <v>0</v>
      </c>
      <c r="J64" s="21"/>
      <c r="K64" s="21"/>
    </row>
    <row r="65" spans="1:11" ht="39" x14ac:dyDescent="0.2">
      <c r="B65" s="17" t="s">
        <v>29</v>
      </c>
      <c r="C65" s="111" t="s">
        <v>173</v>
      </c>
      <c r="D65" s="112">
        <v>4.1100000000000003</v>
      </c>
      <c r="E65" s="100" t="s">
        <v>30</v>
      </c>
      <c r="F65" s="113">
        <v>0</v>
      </c>
      <c r="G65" s="113">
        <v>0</v>
      </c>
      <c r="H65" s="99">
        <f t="shared" ref="H65" si="42">D65*F65</f>
        <v>0</v>
      </c>
      <c r="I65" s="99">
        <f t="shared" ref="I65" si="43">D65*G65</f>
        <v>0</v>
      </c>
      <c r="J65" s="21"/>
      <c r="K65" s="21"/>
    </row>
    <row r="66" spans="1:11" x14ac:dyDescent="0.2">
      <c r="B66" s="160" t="s">
        <v>166</v>
      </c>
      <c r="C66" s="160"/>
      <c r="D66" s="160"/>
      <c r="E66" s="160"/>
      <c r="F66" s="160"/>
      <c r="G66" s="160"/>
      <c r="H66" s="160"/>
      <c r="I66" s="160"/>
      <c r="J66" s="101">
        <f>SUM(H67:H69)</f>
        <v>0</v>
      </c>
      <c r="K66" s="101">
        <f>SUM(I67:I69)</f>
        <v>0</v>
      </c>
    </row>
    <row r="67" spans="1:11" ht="52" x14ac:dyDescent="0.2">
      <c r="B67" s="14" t="s">
        <v>18</v>
      </c>
      <c r="C67" s="114" t="s">
        <v>167</v>
      </c>
      <c r="D67" s="64">
        <v>776.25</v>
      </c>
      <c r="E67" s="50" t="s">
        <v>30</v>
      </c>
      <c r="F67" s="115">
        <v>0</v>
      </c>
      <c r="G67" s="115">
        <v>0</v>
      </c>
      <c r="H67" s="50">
        <f t="shared" ref="H67" si="44">D67*F67</f>
        <v>0</v>
      </c>
      <c r="I67" s="50">
        <f t="shared" ref="I67" si="45">D67*G67</f>
        <v>0</v>
      </c>
      <c r="J67" s="21"/>
      <c r="K67" s="21"/>
    </row>
    <row r="68" spans="1:11" ht="91" x14ac:dyDescent="0.2">
      <c r="B68" s="14" t="s">
        <v>19</v>
      </c>
      <c r="C68" s="56" t="s">
        <v>168</v>
      </c>
      <c r="D68" s="64">
        <f>1232.72-D69</f>
        <v>1020.08</v>
      </c>
      <c r="E68" s="50" t="s">
        <v>30</v>
      </c>
      <c r="F68" s="55">
        <v>0</v>
      </c>
      <c r="G68" s="55">
        <v>0</v>
      </c>
      <c r="H68" s="50">
        <f t="shared" ref="H68" si="46">D68*F68</f>
        <v>0</v>
      </c>
      <c r="I68" s="50">
        <f t="shared" ref="I68" si="47">D68*G68</f>
        <v>0</v>
      </c>
      <c r="J68" s="21"/>
      <c r="K68" s="21"/>
    </row>
    <row r="69" spans="1:11" ht="65" x14ac:dyDescent="0.2">
      <c r="B69" s="30" t="s">
        <v>20</v>
      </c>
      <c r="C69" s="111" t="s">
        <v>169</v>
      </c>
      <c r="D69" s="112">
        <v>212.64</v>
      </c>
      <c r="E69" s="99" t="s">
        <v>30</v>
      </c>
      <c r="F69" s="99">
        <v>0</v>
      </c>
      <c r="G69" s="99">
        <v>0</v>
      </c>
      <c r="H69" s="99">
        <f t="shared" ref="H69" si="48">D69*F69</f>
        <v>0</v>
      </c>
      <c r="I69" s="99">
        <f t="shared" ref="I69" si="49">D69*G69</f>
        <v>0</v>
      </c>
      <c r="J69" s="103"/>
      <c r="K69" s="23"/>
    </row>
    <row r="70" spans="1:11" x14ac:dyDescent="0.2">
      <c r="B70" s="158" t="s">
        <v>6</v>
      </c>
      <c r="C70" s="158"/>
      <c r="D70" s="159"/>
      <c r="E70" s="159"/>
      <c r="F70" s="159"/>
      <c r="G70" s="159"/>
      <c r="H70" s="159"/>
      <c r="I70" s="159"/>
      <c r="J70" s="106">
        <f>SUM(J56:J69)</f>
        <v>0</v>
      </c>
      <c r="K70" s="106">
        <f>SUM(K56:K69)</f>
        <v>0</v>
      </c>
    </row>
    <row r="71" spans="1:11" x14ac:dyDescent="0.2">
      <c r="B71" s="42"/>
      <c r="C71" s="42"/>
      <c r="D71" s="62"/>
      <c r="E71" s="43"/>
      <c r="F71" s="43"/>
      <c r="G71" s="43"/>
      <c r="H71" s="43"/>
      <c r="I71" s="43"/>
      <c r="J71" s="49"/>
      <c r="K71" s="49"/>
    </row>
    <row r="72" spans="1:11" x14ac:dyDescent="0.2">
      <c r="A72" s="80" t="s">
        <v>21</v>
      </c>
      <c r="B72" s="157" t="s">
        <v>131</v>
      </c>
      <c r="C72" s="157"/>
      <c r="D72" s="157"/>
      <c r="E72" s="157"/>
      <c r="F72" s="157"/>
      <c r="G72" s="157"/>
      <c r="H72" s="157"/>
      <c r="I72" s="157"/>
      <c r="J72" s="84"/>
      <c r="K72" s="84"/>
    </row>
    <row r="73" spans="1:11" s="86" customFormat="1" x14ac:dyDescent="0.2">
      <c r="A73" s="85"/>
      <c r="B73" s="3" t="s">
        <v>9</v>
      </c>
      <c r="C73" s="5" t="s">
        <v>10</v>
      </c>
      <c r="D73" s="59" t="s">
        <v>11</v>
      </c>
      <c r="E73" s="6" t="s">
        <v>12</v>
      </c>
      <c r="F73" s="4" t="s">
        <v>13</v>
      </c>
      <c r="G73" s="4" t="s">
        <v>14</v>
      </c>
      <c r="H73" s="4" t="s">
        <v>15</v>
      </c>
      <c r="I73" s="7" t="s">
        <v>16</v>
      </c>
      <c r="J73" s="8" t="s">
        <v>17</v>
      </c>
      <c r="K73" s="8" t="s">
        <v>33</v>
      </c>
    </row>
    <row r="74" spans="1:11" x14ac:dyDescent="0.2">
      <c r="B74" s="160" t="s">
        <v>204</v>
      </c>
      <c r="C74" s="160"/>
      <c r="D74" s="160"/>
      <c r="E74" s="160"/>
      <c r="F74" s="160"/>
      <c r="G74" s="160"/>
      <c r="H74" s="160"/>
      <c r="I74" s="160"/>
      <c r="J74" s="101">
        <f>SUM(H75:H83)</f>
        <v>0</v>
      </c>
      <c r="K74" s="101">
        <f>SUM(I75:I83)</f>
        <v>0</v>
      </c>
    </row>
    <row r="75" spans="1:11" ht="52" x14ac:dyDescent="0.2">
      <c r="B75" s="14" t="s">
        <v>18</v>
      </c>
      <c r="C75" s="110" t="s">
        <v>155</v>
      </c>
      <c r="D75" s="64">
        <v>3.57</v>
      </c>
      <c r="E75" s="50" t="s">
        <v>30</v>
      </c>
      <c r="F75" s="50">
        <v>0</v>
      </c>
      <c r="G75" s="50">
        <v>0</v>
      </c>
      <c r="H75" s="50">
        <f t="shared" ref="H75:H87" si="50">D75*F75</f>
        <v>0</v>
      </c>
      <c r="I75" s="50">
        <f t="shared" ref="I75:I87" si="51">D75*G75</f>
        <v>0</v>
      </c>
      <c r="J75" s="21"/>
      <c r="K75" s="21"/>
    </row>
    <row r="76" spans="1:11" ht="52" x14ac:dyDescent="0.2">
      <c r="B76" s="14" t="s">
        <v>19</v>
      </c>
      <c r="C76" s="52" t="s">
        <v>156</v>
      </c>
      <c r="D76" s="64">
        <v>2.73</v>
      </c>
      <c r="E76" s="50" t="s">
        <v>30</v>
      </c>
      <c r="F76" s="50">
        <v>0</v>
      </c>
      <c r="G76" s="50">
        <v>0</v>
      </c>
      <c r="H76" s="50">
        <f t="shared" si="50"/>
        <v>0</v>
      </c>
      <c r="I76" s="50">
        <f t="shared" si="51"/>
        <v>0</v>
      </c>
      <c r="J76" s="21"/>
      <c r="K76" s="21"/>
    </row>
    <row r="77" spans="1:11" ht="52" x14ac:dyDescent="0.2">
      <c r="B77" s="14" t="s">
        <v>20</v>
      </c>
      <c r="C77" s="52" t="s">
        <v>157</v>
      </c>
      <c r="D77" s="64">
        <v>1.89</v>
      </c>
      <c r="E77" s="50" t="s">
        <v>30</v>
      </c>
      <c r="F77" s="50">
        <v>0</v>
      </c>
      <c r="G77" s="50">
        <v>0</v>
      </c>
      <c r="H77" s="50">
        <f t="shared" si="50"/>
        <v>0</v>
      </c>
      <c r="I77" s="50">
        <f t="shared" si="51"/>
        <v>0</v>
      </c>
      <c r="J77" s="21"/>
      <c r="K77" s="21"/>
    </row>
    <row r="78" spans="1:11" ht="52" x14ac:dyDescent="0.2">
      <c r="B78" s="14" t="s">
        <v>21</v>
      </c>
      <c r="C78" s="52" t="s">
        <v>158</v>
      </c>
      <c r="D78" s="64">
        <v>2.1</v>
      </c>
      <c r="E78" s="50" t="s">
        <v>30</v>
      </c>
      <c r="F78" s="50">
        <v>0</v>
      </c>
      <c r="G78" s="50">
        <v>0</v>
      </c>
      <c r="H78" s="50">
        <f t="shared" si="50"/>
        <v>0</v>
      </c>
      <c r="I78" s="50">
        <f t="shared" si="51"/>
        <v>0</v>
      </c>
      <c r="J78" s="21"/>
      <c r="K78" s="21"/>
    </row>
    <row r="79" spans="1:11" ht="52" x14ac:dyDescent="0.2">
      <c r="B79" s="14" t="s">
        <v>22</v>
      </c>
      <c r="C79" s="52" t="s">
        <v>159</v>
      </c>
      <c r="D79" s="64">
        <v>2.31</v>
      </c>
      <c r="E79" s="50" t="s">
        <v>30</v>
      </c>
      <c r="F79" s="50">
        <v>0</v>
      </c>
      <c r="G79" s="50">
        <v>0</v>
      </c>
      <c r="H79" s="50">
        <f t="shared" si="50"/>
        <v>0</v>
      </c>
      <c r="I79" s="50">
        <f t="shared" si="51"/>
        <v>0</v>
      </c>
      <c r="J79" s="21"/>
      <c r="K79" s="21"/>
    </row>
    <row r="80" spans="1:11" ht="52" x14ac:dyDescent="0.2">
      <c r="B80" s="14" t="s">
        <v>24</v>
      </c>
      <c r="C80" s="52" t="s">
        <v>160</v>
      </c>
      <c r="D80" s="64">
        <v>1.9950000000000001</v>
      </c>
      <c r="E80" s="50" t="s">
        <v>30</v>
      </c>
      <c r="F80" s="50">
        <v>0</v>
      </c>
      <c r="G80" s="50">
        <v>0</v>
      </c>
      <c r="H80" s="50">
        <f t="shared" si="50"/>
        <v>0</v>
      </c>
      <c r="I80" s="50">
        <f t="shared" si="51"/>
        <v>0</v>
      </c>
      <c r="J80" s="21"/>
      <c r="K80" s="21"/>
    </row>
    <row r="81" spans="2:11" ht="52" x14ac:dyDescent="0.2">
      <c r="B81" s="14" t="s">
        <v>25</v>
      </c>
      <c r="C81" s="52" t="s">
        <v>189</v>
      </c>
      <c r="D81" s="64">
        <v>4.2</v>
      </c>
      <c r="E81" s="50" t="s">
        <v>30</v>
      </c>
      <c r="F81" s="50">
        <v>0</v>
      </c>
      <c r="G81" s="50">
        <v>0</v>
      </c>
      <c r="H81" s="50">
        <f t="shared" si="50"/>
        <v>0</v>
      </c>
      <c r="I81" s="50">
        <f t="shared" si="51"/>
        <v>0</v>
      </c>
      <c r="J81" s="21"/>
      <c r="K81" s="21"/>
    </row>
    <row r="82" spans="2:11" ht="52" x14ac:dyDescent="0.2">
      <c r="B82" s="14" t="s">
        <v>27</v>
      </c>
      <c r="C82" s="52" t="s">
        <v>161</v>
      </c>
      <c r="D82" s="64">
        <v>4.2</v>
      </c>
      <c r="E82" s="50" t="s">
        <v>30</v>
      </c>
      <c r="F82" s="50">
        <v>0</v>
      </c>
      <c r="G82" s="50">
        <v>0</v>
      </c>
      <c r="H82" s="50">
        <f t="shared" si="50"/>
        <v>0</v>
      </c>
      <c r="I82" s="50">
        <f t="shared" si="51"/>
        <v>0</v>
      </c>
      <c r="J82" s="21"/>
      <c r="K82" s="21"/>
    </row>
    <row r="83" spans="2:11" x14ac:dyDescent="0.2">
      <c r="B83" s="30" t="s">
        <v>28</v>
      </c>
      <c r="C83" s="108" t="s">
        <v>187</v>
      </c>
      <c r="D83" s="109">
        <v>1</v>
      </c>
      <c r="E83" s="99" t="s">
        <v>26</v>
      </c>
      <c r="F83" s="99">
        <v>0</v>
      </c>
      <c r="G83" s="99">
        <v>0</v>
      </c>
      <c r="H83" s="99">
        <f t="shared" si="50"/>
        <v>0</v>
      </c>
      <c r="I83" s="99">
        <f t="shared" si="51"/>
        <v>0</v>
      </c>
      <c r="J83" s="21"/>
      <c r="K83" s="21"/>
    </row>
    <row r="84" spans="2:11" x14ac:dyDescent="0.2">
      <c r="B84" s="160" t="s">
        <v>132</v>
      </c>
      <c r="C84" s="160"/>
      <c r="D84" s="160"/>
      <c r="E84" s="160"/>
      <c r="F84" s="160"/>
      <c r="G84" s="160"/>
      <c r="H84" s="160"/>
      <c r="I84" s="160"/>
      <c r="J84" s="101">
        <f>SUM(H85:H87)</f>
        <v>0</v>
      </c>
      <c r="K84" s="101">
        <f>SUM(I85:I87)</f>
        <v>0</v>
      </c>
    </row>
    <row r="85" spans="2:11" x14ac:dyDescent="0.2">
      <c r="B85" s="14" t="s">
        <v>18</v>
      </c>
      <c r="C85" s="110" t="s">
        <v>162</v>
      </c>
      <c r="D85" s="69">
        <v>3</v>
      </c>
      <c r="E85" s="50" t="s">
        <v>26</v>
      </c>
      <c r="F85" s="50">
        <v>0</v>
      </c>
      <c r="G85" s="50">
        <v>0</v>
      </c>
      <c r="H85" s="50">
        <f t="shared" si="50"/>
        <v>0</v>
      </c>
      <c r="I85" s="50">
        <f t="shared" si="51"/>
        <v>0</v>
      </c>
      <c r="J85" s="21"/>
      <c r="K85" s="21"/>
    </row>
    <row r="86" spans="2:11" ht="26" x14ac:dyDescent="0.2">
      <c r="B86" s="14" t="s">
        <v>19</v>
      </c>
      <c r="C86" s="52" t="s">
        <v>232</v>
      </c>
      <c r="D86" s="69">
        <v>4</v>
      </c>
      <c r="E86" s="50" t="s">
        <v>26</v>
      </c>
      <c r="F86" s="50">
        <v>0</v>
      </c>
      <c r="G86" s="50">
        <v>0</v>
      </c>
      <c r="H86" s="50">
        <f t="shared" si="50"/>
        <v>0</v>
      </c>
      <c r="I86" s="50">
        <f t="shared" si="51"/>
        <v>0</v>
      </c>
      <c r="J86" s="21"/>
      <c r="K86" s="21"/>
    </row>
    <row r="87" spans="2:11" x14ac:dyDescent="0.2">
      <c r="B87" s="30" t="s">
        <v>20</v>
      </c>
      <c r="C87" s="108" t="s">
        <v>164</v>
      </c>
      <c r="D87" s="109">
        <v>3</v>
      </c>
      <c r="E87" s="99" t="s">
        <v>26</v>
      </c>
      <c r="F87" s="99">
        <v>0</v>
      </c>
      <c r="G87" s="99">
        <v>0</v>
      </c>
      <c r="H87" s="99">
        <f t="shared" si="50"/>
        <v>0</v>
      </c>
      <c r="I87" s="99">
        <f t="shared" si="51"/>
        <v>0</v>
      </c>
      <c r="J87" s="21"/>
      <c r="K87" s="21"/>
    </row>
    <row r="88" spans="2:11" x14ac:dyDescent="0.2">
      <c r="B88" s="158" t="s">
        <v>6</v>
      </c>
      <c r="C88" s="158"/>
      <c r="D88" s="158"/>
      <c r="E88" s="158"/>
      <c r="F88" s="158"/>
      <c r="G88" s="158"/>
      <c r="H88" s="158"/>
      <c r="I88" s="158"/>
      <c r="J88" s="106">
        <f>SUM(J74:J87)</f>
        <v>0</v>
      </c>
      <c r="K88" s="106">
        <f>SUM(K74:K87)</f>
        <v>0</v>
      </c>
    </row>
    <row r="89" spans="2:11" x14ac:dyDescent="0.2">
      <c r="B89" s="15"/>
      <c r="C89" s="15"/>
      <c r="D89" s="62"/>
      <c r="E89" s="22"/>
      <c r="F89" s="22"/>
      <c r="G89" s="22"/>
      <c r="H89" s="22"/>
      <c r="I89" s="22"/>
      <c r="J89" s="49"/>
      <c r="K89" s="49"/>
    </row>
    <row r="90" spans="2:11" x14ac:dyDescent="0.2">
      <c r="B90" s="15"/>
      <c r="C90" s="15"/>
      <c r="D90" s="62"/>
      <c r="E90" s="22"/>
      <c r="F90" s="22"/>
      <c r="G90" s="22"/>
      <c r="H90" s="22"/>
      <c r="I90" s="22"/>
      <c r="J90" s="49"/>
      <c r="K90" s="49"/>
    </row>
    <row r="91" spans="2:11" x14ac:dyDescent="0.2">
      <c r="B91" s="15"/>
      <c r="C91" s="15"/>
      <c r="D91" s="62"/>
      <c r="E91" s="22"/>
      <c r="F91" s="22"/>
      <c r="G91" s="22"/>
      <c r="H91" s="22"/>
      <c r="I91" s="22"/>
      <c r="J91" s="49"/>
      <c r="K91" s="49"/>
    </row>
    <row r="92" spans="2:11" x14ac:dyDescent="0.2">
      <c r="B92" s="15"/>
      <c r="C92" s="15"/>
      <c r="D92" s="62"/>
      <c r="E92" s="22"/>
      <c r="F92" s="22"/>
      <c r="G92" s="22"/>
      <c r="H92" s="22"/>
      <c r="I92" s="22"/>
      <c r="J92" s="49"/>
      <c r="K92" s="49"/>
    </row>
    <row r="93" spans="2:11" x14ac:dyDescent="0.2">
      <c r="B93" s="15"/>
      <c r="C93" s="15"/>
      <c r="D93" s="62"/>
      <c r="E93" s="22"/>
      <c r="F93" s="22"/>
      <c r="G93" s="22"/>
      <c r="H93" s="22"/>
      <c r="I93" s="22"/>
      <c r="J93" s="49"/>
      <c r="K93" s="49"/>
    </row>
    <row r="94" spans="2:11" x14ac:dyDescent="0.2">
      <c r="B94" s="15"/>
      <c r="C94" s="15"/>
      <c r="D94" s="62"/>
      <c r="E94" s="22"/>
      <c r="F94" s="22"/>
      <c r="G94" s="22"/>
      <c r="H94" s="22"/>
      <c r="I94" s="22"/>
      <c r="J94" s="49"/>
      <c r="K94" s="49"/>
    </row>
    <row r="95" spans="2:11" x14ac:dyDescent="0.2">
      <c r="B95" s="15"/>
      <c r="C95" s="15"/>
      <c r="D95" s="62"/>
      <c r="E95" s="22"/>
      <c r="F95" s="22"/>
      <c r="G95" s="22"/>
      <c r="H95" s="22"/>
      <c r="I95" s="22"/>
      <c r="J95" s="49"/>
      <c r="K95" s="49"/>
    </row>
    <row r="96" spans="2:11" x14ac:dyDescent="0.2">
      <c r="B96" s="15"/>
      <c r="C96" s="15"/>
      <c r="D96" s="62"/>
      <c r="E96" s="22"/>
      <c r="F96" s="22"/>
      <c r="G96" s="22"/>
      <c r="H96" s="22"/>
      <c r="I96" s="22"/>
      <c r="J96" s="49"/>
      <c r="K96" s="49"/>
    </row>
    <row r="97" spans="2:11" x14ac:dyDescent="0.2">
      <c r="B97" s="15"/>
      <c r="C97" s="15"/>
      <c r="D97" s="62"/>
      <c r="E97" s="22"/>
      <c r="F97" s="22"/>
      <c r="G97" s="22"/>
      <c r="H97" s="22"/>
      <c r="I97" s="22"/>
      <c r="J97" s="49"/>
      <c r="K97" s="49"/>
    </row>
    <row r="98" spans="2:11" x14ac:dyDescent="0.2">
      <c r="B98" s="15"/>
      <c r="C98" s="15"/>
      <c r="D98" s="62"/>
      <c r="E98" s="22"/>
      <c r="F98" s="22"/>
      <c r="G98" s="22"/>
      <c r="H98" s="22"/>
      <c r="I98" s="22"/>
      <c r="J98" s="49"/>
      <c r="K98" s="49"/>
    </row>
    <row r="99" spans="2:11" x14ac:dyDescent="0.2">
      <c r="B99" s="15"/>
      <c r="C99" s="15"/>
      <c r="D99" s="62"/>
      <c r="E99" s="22"/>
      <c r="F99" s="22"/>
      <c r="G99" s="22"/>
      <c r="H99" s="22"/>
      <c r="I99" s="22"/>
      <c r="J99" s="49"/>
      <c r="K99" s="49"/>
    </row>
    <row r="100" spans="2:11" x14ac:dyDescent="0.2">
      <c r="B100" s="15"/>
      <c r="C100" s="15"/>
      <c r="D100" s="62"/>
      <c r="E100" s="22"/>
      <c r="F100" s="22"/>
      <c r="G100" s="22"/>
      <c r="H100" s="22"/>
      <c r="I100" s="22"/>
      <c r="J100" s="49"/>
      <c r="K100" s="49"/>
    </row>
    <row r="101" spans="2:11" x14ac:dyDescent="0.2">
      <c r="B101" s="15"/>
      <c r="C101" s="15"/>
      <c r="D101" s="62"/>
      <c r="E101" s="22"/>
      <c r="F101" s="22"/>
      <c r="G101" s="22"/>
      <c r="H101" s="22"/>
      <c r="I101" s="22"/>
      <c r="J101" s="49"/>
      <c r="K101" s="49"/>
    </row>
    <row r="102" spans="2:11" x14ac:dyDescent="0.2">
      <c r="B102" s="15"/>
      <c r="C102" s="15"/>
      <c r="D102" s="62"/>
      <c r="E102" s="22"/>
      <c r="F102" s="22"/>
      <c r="G102" s="22"/>
      <c r="H102" s="22"/>
      <c r="I102" s="22"/>
      <c r="J102" s="49"/>
      <c r="K102" s="49"/>
    </row>
    <row r="103" spans="2:11" x14ac:dyDescent="0.2">
      <c r="B103" s="15"/>
      <c r="C103" s="15"/>
      <c r="D103" s="62"/>
      <c r="E103" s="22"/>
      <c r="F103" s="22"/>
      <c r="G103" s="22"/>
      <c r="H103" s="22"/>
      <c r="I103" s="22"/>
      <c r="J103" s="49"/>
      <c r="K103" s="49"/>
    </row>
    <row r="104" spans="2:11" x14ac:dyDescent="0.2">
      <c r="B104" s="15"/>
      <c r="C104" s="15"/>
      <c r="D104" s="62"/>
      <c r="E104" s="22"/>
      <c r="F104" s="22"/>
      <c r="G104" s="22"/>
      <c r="H104" s="22"/>
      <c r="I104" s="22"/>
      <c r="J104" s="49"/>
      <c r="K104" s="49"/>
    </row>
    <row r="105" spans="2:11" x14ac:dyDescent="0.2">
      <c r="B105" s="15"/>
      <c r="C105" s="15"/>
      <c r="D105" s="62"/>
      <c r="E105" s="22"/>
      <c r="F105" s="22"/>
      <c r="G105" s="22"/>
      <c r="H105" s="22"/>
      <c r="I105" s="22"/>
      <c r="J105" s="49"/>
      <c r="K105" s="49"/>
    </row>
    <row r="106" spans="2:11" x14ac:dyDescent="0.2">
      <c r="B106" s="15"/>
      <c r="C106" s="15"/>
      <c r="D106" s="62"/>
      <c r="E106" s="22"/>
      <c r="F106" s="22"/>
      <c r="G106" s="22"/>
      <c r="H106" s="22"/>
      <c r="I106" s="22"/>
      <c r="J106" s="49"/>
      <c r="K106" s="49"/>
    </row>
    <row r="107" spans="2:11" x14ac:dyDescent="0.2">
      <c r="B107" s="15"/>
      <c r="C107" s="15"/>
      <c r="D107" s="62"/>
      <c r="E107" s="22"/>
      <c r="F107" s="22"/>
      <c r="G107" s="22"/>
      <c r="H107" s="22"/>
      <c r="I107" s="22"/>
      <c r="J107" s="49"/>
      <c r="K107" s="49"/>
    </row>
    <row r="108" spans="2:11" x14ac:dyDescent="0.2">
      <c r="B108" s="15"/>
      <c r="C108" s="15"/>
      <c r="D108" s="62"/>
      <c r="E108" s="22"/>
      <c r="F108" s="22"/>
      <c r="G108" s="22"/>
      <c r="H108" s="22"/>
      <c r="I108" s="22"/>
      <c r="J108" s="49"/>
      <c r="K108" s="49"/>
    </row>
    <row r="109" spans="2:11" x14ac:dyDescent="0.2">
      <c r="B109" s="15"/>
      <c r="C109" s="15"/>
      <c r="D109" s="62"/>
      <c r="E109" s="22"/>
      <c r="F109" s="22"/>
      <c r="G109" s="22"/>
      <c r="H109" s="22"/>
      <c r="I109" s="22"/>
      <c r="J109" s="49"/>
      <c r="K109" s="49"/>
    </row>
    <row r="110" spans="2:11" x14ac:dyDescent="0.2">
      <c r="B110" s="15"/>
      <c r="C110" s="15"/>
      <c r="D110" s="62"/>
      <c r="E110" s="22"/>
      <c r="F110" s="22"/>
      <c r="G110" s="22"/>
      <c r="H110" s="22"/>
      <c r="I110" s="22"/>
      <c r="J110" s="49"/>
      <c r="K110" s="49"/>
    </row>
    <row r="111" spans="2:11" x14ac:dyDescent="0.2">
      <c r="B111" s="15"/>
      <c r="C111" s="15"/>
      <c r="D111" s="62"/>
      <c r="E111" s="22"/>
      <c r="F111" s="22"/>
      <c r="G111" s="22"/>
      <c r="H111" s="22"/>
      <c r="I111" s="22"/>
      <c r="J111" s="49"/>
      <c r="K111" s="49"/>
    </row>
    <row r="112" spans="2:11" x14ac:dyDescent="0.2">
      <c r="B112" s="15"/>
      <c r="C112" s="15"/>
      <c r="D112" s="62"/>
      <c r="E112" s="22"/>
      <c r="F112" s="22"/>
      <c r="G112" s="22"/>
      <c r="H112" s="22"/>
      <c r="I112" s="22"/>
      <c r="J112" s="49"/>
      <c r="K112" s="49"/>
    </row>
    <row r="113" spans="2:13" x14ac:dyDescent="0.2">
      <c r="B113" s="15"/>
      <c r="C113" s="15"/>
      <c r="D113" s="62"/>
      <c r="E113" s="22"/>
      <c r="F113" s="22"/>
      <c r="G113" s="22"/>
      <c r="H113" s="22"/>
      <c r="I113" s="22"/>
      <c r="J113" s="49"/>
      <c r="K113" s="49"/>
    </row>
    <row r="114" spans="2:13" x14ac:dyDescent="0.2">
      <c r="B114" s="15"/>
      <c r="C114" s="15"/>
      <c r="D114" s="62"/>
      <c r="E114" s="22"/>
      <c r="F114" s="22"/>
      <c r="G114" s="22"/>
      <c r="H114" s="22"/>
      <c r="I114" s="22"/>
      <c r="J114" s="49"/>
      <c r="K114" s="49"/>
    </row>
    <row r="115" spans="2:13" x14ac:dyDescent="0.2">
      <c r="B115" s="15"/>
      <c r="C115" s="15"/>
      <c r="D115" s="62"/>
      <c r="E115" s="22"/>
      <c r="F115" s="22"/>
      <c r="G115" s="22"/>
      <c r="H115" s="22"/>
      <c r="I115" s="22"/>
      <c r="J115" s="49"/>
      <c r="K115" s="49"/>
    </row>
    <row r="116" spans="2:13" x14ac:dyDescent="0.2">
      <c r="B116" s="15"/>
      <c r="C116" s="15"/>
      <c r="D116" s="62"/>
      <c r="E116" s="22"/>
      <c r="F116" s="22"/>
      <c r="G116" s="22"/>
      <c r="H116" s="22"/>
      <c r="I116" s="22"/>
      <c r="J116" s="49"/>
      <c r="K116" s="49"/>
    </row>
    <row r="117" spans="2:13" x14ac:dyDescent="0.2">
      <c r="B117" s="15"/>
      <c r="C117" s="15"/>
      <c r="D117" s="62"/>
      <c r="E117" s="22"/>
      <c r="F117" s="22"/>
      <c r="G117" s="22"/>
      <c r="H117" s="22"/>
      <c r="I117" s="22"/>
      <c r="J117" s="49"/>
      <c r="K117" s="49"/>
    </row>
    <row r="118" spans="2:13" x14ac:dyDescent="0.2">
      <c r="B118" s="15"/>
      <c r="C118" s="15"/>
      <c r="D118" s="62"/>
      <c r="E118" s="22"/>
      <c r="F118" s="22"/>
      <c r="G118" s="22"/>
      <c r="H118" s="22"/>
      <c r="I118" s="22"/>
      <c r="J118" s="49"/>
      <c r="K118" s="49"/>
    </row>
    <row r="119" spans="2:13" x14ac:dyDescent="0.2">
      <c r="B119" s="15"/>
      <c r="C119" s="15"/>
      <c r="D119" s="62"/>
      <c r="E119" s="22"/>
      <c r="F119" s="22"/>
      <c r="G119" s="22"/>
      <c r="H119" s="22"/>
      <c r="I119" s="22"/>
      <c r="J119" s="49"/>
      <c r="K119" s="49"/>
    </row>
    <row r="120" spans="2:13" x14ac:dyDescent="0.2">
      <c r="B120" s="87"/>
      <c r="C120" s="87"/>
      <c r="D120" s="62"/>
      <c r="E120" s="88"/>
      <c r="F120" s="88"/>
      <c r="G120" s="88"/>
      <c r="H120" s="88"/>
      <c r="I120" s="88"/>
      <c r="J120" s="49"/>
      <c r="K120" s="49"/>
      <c r="L120" s="44"/>
      <c r="M120" s="44"/>
    </row>
    <row r="121" spans="2:13" x14ac:dyDescent="0.2">
      <c r="B121" s="44"/>
      <c r="C121" s="44"/>
      <c r="D121" s="95"/>
      <c r="E121" s="54"/>
      <c r="F121" s="54"/>
      <c r="G121" s="54"/>
      <c r="H121" s="54"/>
      <c r="I121" s="54"/>
      <c r="J121" s="93"/>
      <c r="K121" s="93"/>
      <c r="L121" s="44"/>
      <c r="M121" s="44"/>
    </row>
    <row r="122" spans="2:13" x14ac:dyDescent="0.2">
      <c r="B122" s="161"/>
      <c r="C122" s="161"/>
      <c r="D122" s="162"/>
      <c r="E122" s="162"/>
      <c r="F122" s="162"/>
      <c r="G122" s="162"/>
      <c r="H122" s="162"/>
      <c r="I122" s="162"/>
      <c r="J122" s="21"/>
      <c r="K122" s="21"/>
      <c r="L122" s="44"/>
      <c r="M122" s="44"/>
    </row>
    <row r="123" spans="2:13" x14ac:dyDescent="0.2">
      <c r="B123" s="37"/>
      <c r="C123" s="38"/>
      <c r="D123" s="96"/>
      <c r="E123" s="47"/>
      <c r="F123" s="48"/>
      <c r="G123" s="48"/>
      <c r="H123" s="48"/>
      <c r="I123" s="48"/>
      <c r="J123" s="49"/>
      <c r="K123" s="49"/>
      <c r="L123" s="44"/>
      <c r="M123" s="44"/>
    </row>
    <row r="124" spans="2:13" x14ac:dyDescent="0.2">
      <c r="B124" s="161"/>
      <c r="C124" s="161"/>
      <c r="D124" s="162"/>
      <c r="E124" s="162"/>
      <c r="F124" s="162"/>
      <c r="G124" s="162"/>
      <c r="H124" s="162"/>
      <c r="I124" s="162"/>
      <c r="J124" s="21"/>
      <c r="K124" s="21"/>
      <c r="L124" s="44"/>
      <c r="M124" s="44"/>
    </row>
    <row r="125" spans="2:13" x14ac:dyDescent="0.2">
      <c r="B125" s="17"/>
      <c r="C125" s="18"/>
      <c r="D125" s="63"/>
      <c r="E125" s="21"/>
      <c r="F125" s="21"/>
      <c r="G125" s="21"/>
      <c r="H125" s="21"/>
      <c r="I125" s="21"/>
      <c r="J125" s="21"/>
      <c r="K125" s="21"/>
      <c r="L125" s="44"/>
      <c r="M125" s="44"/>
    </row>
    <row r="126" spans="2:13" x14ac:dyDescent="0.2">
      <c r="B126" s="163"/>
      <c r="C126" s="163"/>
      <c r="D126" s="164"/>
      <c r="E126" s="164"/>
      <c r="F126" s="164"/>
      <c r="G126" s="164"/>
      <c r="H126" s="164"/>
      <c r="I126" s="164"/>
      <c r="J126" s="49"/>
      <c r="K126" s="49"/>
      <c r="L126" s="44"/>
      <c r="M126" s="44"/>
    </row>
    <row r="127" spans="2:13" x14ac:dyDescent="0.2">
      <c r="B127" s="44"/>
      <c r="C127" s="44"/>
      <c r="D127" s="97"/>
      <c r="E127" s="44"/>
      <c r="F127" s="44"/>
      <c r="G127" s="44"/>
      <c r="H127" s="44"/>
      <c r="I127" s="44"/>
      <c r="J127" s="94"/>
      <c r="K127" s="94"/>
      <c r="L127" s="44"/>
      <c r="M127" s="44"/>
    </row>
    <row r="128" spans="2:13" x14ac:dyDescent="0.2">
      <c r="B128" s="44"/>
      <c r="C128" s="44"/>
      <c r="D128" s="97"/>
      <c r="E128" s="44"/>
      <c r="F128" s="44"/>
      <c r="G128" s="44"/>
      <c r="H128" s="44"/>
      <c r="I128" s="44"/>
      <c r="J128" s="94"/>
      <c r="K128" s="94"/>
      <c r="L128" s="44"/>
      <c r="M128" s="44"/>
    </row>
    <row r="129" spans="2:13" x14ac:dyDescent="0.2">
      <c r="B129" s="44"/>
      <c r="C129" s="44"/>
      <c r="D129" s="97"/>
      <c r="E129" s="44"/>
      <c r="F129" s="44"/>
      <c r="G129" s="44"/>
      <c r="H129" s="44"/>
      <c r="I129" s="44"/>
      <c r="J129" s="94"/>
      <c r="K129" s="94"/>
      <c r="L129" s="44"/>
      <c r="M129" s="44"/>
    </row>
    <row r="130" spans="2:13" x14ac:dyDescent="0.2">
      <c r="B130" s="44"/>
      <c r="C130" s="44"/>
      <c r="D130" s="97"/>
      <c r="E130" s="44"/>
      <c r="F130" s="44"/>
      <c r="G130" s="44"/>
      <c r="H130" s="44"/>
      <c r="I130" s="44"/>
      <c r="J130" s="94"/>
      <c r="K130" s="94"/>
      <c r="L130" s="44"/>
      <c r="M130" s="44"/>
    </row>
    <row r="131" spans="2:13" x14ac:dyDescent="0.2">
      <c r="B131" s="44"/>
      <c r="C131" s="44"/>
      <c r="D131" s="97"/>
      <c r="E131" s="44"/>
      <c r="F131" s="44"/>
      <c r="G131" s="44"/>
      <c r="H131" s="44"/>
      <c r="I131" s="44"/>
      <c r="J131" s="94"/>
      <c r="K131" s="94"/>
      <c r="L131" s="44"/>
      <c r="M131" s="44"/>
    </row>
  </sheetData>
  <mergeCells count="22">
    <mergeCell ref="B122:I122"/>
    <mergeCell ref="B124:I124"/>
    <mergeCell ref="B126:I126"/>
    <mergeCell ref="B56:I56"/>
    <mergeCell ref="B88:I88"/>
    <mergeCell ref="B66:I66"/>
    <mergeCell ref="B72:I72"/>
    <mergeCell ref="B74:I74"/>
    <mergeCell ref="B70:I70"/>
    <mergeCell ref="B84:I84"/>
    <mergeCell ref="B20:I20"/>
    <mergeCell ref="B17:I17"/>
    <mergeCell ref="B48:I48"/>
    <mergeCell ref="B1:I1"/>
    <mergeCell ref="B3:I3"/>
    <mergeCell ref="B8:I8"/>
    <mergeCell ref="B54:I54"/>
    <mergeCell ref="B52:I52"/>
    <mergeCell ref="B24:I24"/>
    <mergeCell ref="B27:I27"/>
    <mergeCell ref="B31:I31"/>
    <mergeCell ref="B29:I29"/>
  </mergeCells>
  <phoneticPr fontId="15" type="noConversion"/>
  <pageMargins left="0.7" right="0.7" top="0.75" bottom="0.75" header="0.3" footer="0.3"/>
  <pageSetup paperSize="9" scale="64" orientation="portrait" r:id="rId1"/>
  <rowBreaks count="1" manualBreakCount="1">
    <brk id="88" max="16383" man="1"/>
  </rowBreaks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A1:K117"/>
  <sheetViews>
    <sheetView topLeftCell="A73" workbookViewId="0">
      <selection activeCell="H83" sqref="H83"/>
    </sheetView>
  </sheetViews>
  <sheetFormatPr baseColWidth="10" defaultColWidth="8.83203125" defaultRowHeight="15" x14ac:dyDescent="0.2"/>
  <cols>
    <col min="1" max="1" width="2.6640625" style="16" bestFit="1" customWidth="1"/>
    <col min="3" max="3" width="36.5" customWidth="1"/>
    <col min="6" max="6" width="12" bestFit="1" customWidth="1"/>
    <col min="8" max="8" width="10.5" bestFit="1" customWidth="1"/>
    <col min="10" max="10" width="10.5" style="92" bestFit="1" customWidth="1"/>
    <col min="11" max="11" width="9.5" style="92" customWidth="1"/>
  </cols>
  <sheetData>
    <row r="1" spans="1:11" s="12" customFormat="1" x14ac:dyDescent="0.2">
      <c r="A1" s="80" t="s">
        <v>18</v>
      </c>
      <c r="B1" s="157" t="s">
        <v>43</v>
      </c>
      <c r="C1" s="157"/>
      <c r="D1" s="157"/>
      <c r="E1" s="157"/>
      <c r="F1" s="157"/>
      <c r="G1" s="157"/>
      <c r="H1" s="157"/>
      <c r="I1" s="157"/>
      <c r="J1" s="89"/>
      <c r="K1" s="89"/>
    </row>
    <row r="2" spans="1:11" s="12" customFormat="1" x14ac:dyDescent="0.2">
      <c r="A2" s="16"/>
      <c r="B2" s="3" t="s">
        <v>9</v>
      </c>
      <c r="C2" s="5" t="s">
        <v>10</v>
      </c>
      <c r="D2" s="3" t="s">
        <v>11</v>
      </c>
      <c r="E2" s="6" t="s">
        <v>12</v>
      </c>
      <c r="F2" s="4" t="s">
        <v>13</v>
      </c>
      <c r="G2" s="4" t="s">
        <v>14</v>
      </c>
      <c r="H2" s="4" t="s">
        <v>15</v>
      </c>
      <c r="I2" s="7" t="s">
        <v>16</v>
      </c>
      <c r="J2" s="8" t="s">
        <v>17</v>
      </c>
      <c r="K2" s="8" t="s">
        <v>33</v>
      </c>
    </row>
    <row r="3" spans="1:11" s="12" customFormat="1" x14ac:dyDescent="0.2">
      <c r="A3" s="16"/>
      <c r="B3" s="160" t="s">
        <v>35</v>
      </c>
      <c r="C3" s="160"/>
      <c r="D3" s="168"/>
      <c r="E3" s="168"/>
      <c r="F3" s="168"/>
      <c r="G3" s="168"/>
      <c r="H3" s="168"/>
      <c r="I3" s="168"/>
      <c r="J3" s="101">
        <f>SUM(H4:H8)</f>
        <v>0</v>
      </c>
      <c r="K3" s="101">
        <f>SUM(I4:I8)</f>
        <v>0</v>
      </c>
    </row>
    <row r="4" spans="1:11" s="12" customFormat="1" ht="26" x14ac:dyDescent="0.2">
      <c r="A4" s="16"/>
      <c r="B4" s="14" t="s">
        <v>18</v>
      </c>
      <c r="C4" s="9" t="s">
        <v>201</v>
      </c>
      <c r="D4" s="74">
        <v>45</v>
      </c>
      <c r="E4" s="25" t="s">
        <v>30</v>
      </c>
      <c r="F4" s="25">
        <v>0</v>
      </c>
      <c r="G4" s="25">
        <v>0</v>
      </c>
      <c r="H4" s="25">
        <f>D4*F4</f>
        <v>0</v>
      </c>
      <c r="I4" s="25">
        <f>D4*G4</f>
        <v>0</v>
      </c>
      <c r="J4" s="28"/>
      <c r="K4" s="28"/>
    </row>
    <row r="5" spans="1:11" s="12" customFormat="1" ht="26" x14ac:dyDescent="0.2">
      <c r="A5" s="16"/>
      <c r="B5" s="14" t="s">
        <v>19</v>
      </c>
      <c r="C5" s="9" t="s">
        <v>240</v>
      </c>
      <c r="D5" s="74">
        <v>4</v>
      </c>
      <c r="E5" s="25" t="s">
        <v>26</v>
      </c>
      <c r="F5" s="25">
        <v>0</v>
      </c>
      <c r="G5" s="25">
        <v>0</v>
      </c>
      <c r="H5" s="25">
        <f>D5*F5</f>
        <v>0</v>
      </c>
      <c r="I5" s="25">
        <f>D5*G5</f>
        <v>0</v>
      </c>
      <c r="J5" s="28"/>
      <c r="K5" s="28"/>
    </row>
    <row r="6" spans="1:11" s="12" customFormat="1" ht="52" x14ac:dyDescent="0.2">
      <c r="A6" s="16"/>
      <c r="B6" s="14" t="s">
        <v>20</v>
      </c>
      <c r="C6" s="9" t="s">
        <v>69</v>
      </c>
      <c r="D6" s="74">
        <v>242.71</v>
      </c>
      <c r="E6" s="25" t="s">
        <v>30</v>
      </c>
      <c r="F6" s="25">
        <v>0</v>
      </c>
      <c r="G6" s="25">
        <v>0</v>
      </c>
      <c r="H6" s="25">
        <f>D6*F6</f>
        <v>0</v>
      </c>
      <c r="I6" s="25">
        <f>D6*G6</f>
        <v>0</v>
      </c>
      <c r="J6" s="19"/>
      <c r="K6" s="20"/>
    </row>
    <row r="7" spans="1:11" s="12" customFormat="1" x14ac:dyDescent="0.2">
      <c r="A7" s="16"/>
      <c r="B7" s="14" t="s">
        <v>21</v>
      </c>
      <c r="C7" s="9" t="s">
        <v>68</v>
      </c>
      <c r="D7" s="74">
        <v>50.29</v>
      </c>
      <c r="E7" s="25" t="s">
        <v>30</v>
      </c>
      <c r="F7" s="25">
        <v>0</v>
      </c>
      <c r="G7" s="25">
        <v>0</v>
      </c>
      <c r="H7" s="25">
        <f>D7*F7</f>
        <v>0</v>
      </c>
      <c r="I7" s="25">
        <f t="shared" ref="I7:I8" si="0">D7*G7</f>
        <v>0</v>
      </c>
      <c r="J7" s="19"/>
      <c r="K7" s="20"/>
    </row>
    <row r="8" spans="1:11" s="12" customFormat="1" ht="52" x14ac:dyDescent="0.2">
      <c r="A8" s="16"/>
      <c r="B8" s="14" t="s">
        <v>22</v>
      </c>
      <c r="C8" s="9" t="s">
        <v>44</v>
      </c>
      <c r="D8" s="74">
        <v>19</v>
      </c>
      <c r="E8" s="25" t="s">
        <v>30</v>
      </c>
      <c r="F8" s="25">
        <v>0</v>
      </c>
      <c r="G8" s="25">
        <v>0</v>
      </c>
      <c r="H8" s="25">
        <f t="shared" ref="H8" si="1">D8*F8</f>
        <v>0</v>
      </c>
      <c r="I8" s="25">
        <f t="shared" si="0"/>
        <v>0</v>
      </c>
      <c r="J8" s="19"/>
      <c r="K8" s="20"/>
    </row>
    <row r="9" spans="1:11" s="12" customFormat="1" x14ac:dyDescent="0.2">
      <c r="A9" s="16"/>
      <c r="B9" s="160" t="s">
        <v>36</v>
      </c>
      <c r="C9" s="160"/>
      <c r="D9" s="168"/>
      <c r="E9" s="168"/>
      <c r="F9" s="168"/>
      <c r="G9" s="168"/>
      <c r="H9" s="168"/>
      <c r="I9" s="168"/>
      <c r="J9" s="101">
        <f>SUM(H10:H12)</f>
        <v>0</v>
      </c>
      <c r="K9" s="101">
        <f>SUM(I10:I12)</f>
        <v>0</v>
      </c>
    </row>
    <row r="10" spans="1:11" s="12" customFormat="1" ht="26" x14ac:dyDescent="0.2">
      <c r="A10" s="16"/>
      <c r="B10" s="14" t="s">
        <v>18</v>
      </c>
      <c r="C10" s="9" t="s">
        <v>45</v>
      </c>
      <c r="D10" s="74">
        <f>D6+D7+D8</f>
        <v>312</v>
      </c>
      <c r="E10" s="25" t="s">
        <v>30</v>
      </c>
      <c r="F10" s="25">
        <v>0</v>
      </c>
      <c r="G10" s="25">
        <v>0</v>
      </c>
      <c r="H10" s="25">
        <f>D10*F10</f>
        <v>0</v>
      </c>
      <c r="I10" s="25">
        <f>D10*G10</f>
        <v>0</v>
      </c>
      <c r="J10" s="19"/>
      <c r="K10" s="20"/>
    </row>
    <row r="11" spans="1:11" s="12" customFormat="1" ht="39" x14ac:dyDescent="0.2">
      <c r="A11" s="16"/>
      <c r="B11" s="14" t="s">
        <v>19</v>
      </c>
      <c r="C11" s="9" t="s">
        <v>46</v>
      </c>
      <c r="D11" s="74">
        <f>D10</f>
        <v>312</v>
      </c>
      <c r="E11" s="25" t="s">
        <v>30</v>
      </c>
      <c r="F11" s="25">
        <v>0</v>
      </c>
      <c r="G11" s="25">
        <v>0</v>
      </c>
      <c r="H11" s="25">
        <f>D11*F11</f>
        <v>0</v>
      </c>
      <c r="I11" s="25">
        <f t="shared" ref="I11:I12" si="2">D11*G11</f>
        <v>0</v>
      </c>
      <c r="J11" s="19"/>
      <c r="K11" s="20"/>
    </row>
    <row r="12" spans="1:11" s="12" customFormat="1" ht="65" x14ac:dyDescent="0.2">
      <c r="A12" s="16"/>
      <c r="B12" s="14" t="s">
        <v>20</v>
      </c>
      <c r="C12" s="9" t="s">
        <v>47</v>
      </c>
      <c r="D12" s="74">
        <v>64.47</v>
      </c>
      <c r="E12" s="25" t="s">
        <v>31</v>
      </c>
      <c r="F12" s="25">
        <v>0</v>
      </c>
      <c r="G12" s="25">
        <v>0</v>
      </c>
      <c r="H12" s="25">
        <f t="shared" ref="H12" si="3">D12*F12</f>
        <v>0</v>
      </c>
      <c r="I12" s="25">
        <f t="shared" si="2"/>
        <v>0</v>
      </c>
      <c r="J12" s="19"/>
      <c r="K12" s="20"/>
    </row>
    <row r="13" spans="1:11" s="12" customFormat="1" x14ac:dyDescent="0.2">
      <c r="A13" s="16"/>
      <c r="B13" s="160" t="s">
        <v>37</v>
      </c>
      <c r="C13" s="160"/>
      <c r="D13" s="168"/>
      <c r="E13" s="168"/>
      <c r="F13" s="168"/>
      <c r="G13" s="168"/>
      <c r="H13" s="168"/>
      <c r="I13" s="168"/>
      <c r="J13" s="101">
        <f>SUM(H14:H19)</f>
        <v>0</v>
      </c>
      <c r="K13" s="101">
        <f>SUM(I14:I19)</f>
        <v>0</v>
      </c>
    </row>
    <row r="14" spans="1:11" s="12" customFormat="1" x14ac:dyDescent="0.2">
      <c r="A14" s="16"/>
      <c r="B14" s="14" t="s">
        <v>18</v>
      </c>
      <c r="C14" s="9" t="s">
        <v>48</v>
      </c>
      <c r="D14" s="74">
        <f>D6+D7+D8</f>
        <v>312</v>
      </c>
      <c r="E14" s="25" t="s">
        <v>30</v>
      </c>
      <c r="F14" s="25">
        <v>0</v>
      </c>
      <c r="G14" s="25">
        <v>0</v>
      </c>
      <c r="H14" s="25">
        <f>D14*F14</f>
        <v>0</v>
      </c>
      <c r="I14" s="25">
        <f>D14*G14</f>
        <v>0</v>
      </c>
      <c r="J14" s="10"/>
      <c r="K14" s="20"/>
    </row>
    <row r="15" spans="1:11" s="12" customFormat="1" ht="26" x14ac:dyDescent="0.2">
      <c r="A15" s="16"/>
      <c r="B15" s="14" t="s">
        <v>19</v>
      </c>
      <c r="C15" s="9" t="s">
        <v>49</v>
      </c>
      <c r="D15" s="74">
        <f>D6+D8</f>
        <v>261.71000000000004</v>
      </c>
      <c r="E15" s="25" t="s">
        <v>30</v>
      </c>
      <c r="F15" s="25">
        <v>0</v>
      </c>
      <c r="G15" s="25">
        <v>0</v>
      </c>
      <c r="H15" s="25">
        <f>D15*F15</f>
        <v>0</v>
      </c>
      <c r="I15" s="25">
        <f t="shared" ref="I15:I18" si="4">D15*G15</f>
        <v>0</v>
      </c>
      <c r="J15" s="10"/>
      <c r="K15" s="20"/>
    </row>
    <row r="16" spans="1:11" s="12" customFormat="1" ht="26" x14ac:dyDescent="0.2">
      <c r="A16" s="16"/>
      <c r="B16" s="14" t="s">
        <v>20</v>
      </c>
      <c r="C16" s="9" t="s">
        <v>224</v>
      </c>
      <c r="D16" s="74">
        <f>D17*1.2</f>
        <v>83.171999999999997</v>
      </c>
      <c r="E16" s="25" t="s">
        <v>30</v>
      </c>
      <c r="F16" s="25">
        <v>0</v>
      </c>
      <c r="G16" s="25">
        <v>0</v>
      </c>
      <c r="H16" s="25">
        <f>D16*F16</f>
        <v>0</v>
      </c>
      <c r="I16" s="25">
        <f t="shared" si="4"/>
        <v>0</v>
      </c>
      <c r="J16" s="10"/>
      <c r="K16" s="20"/>
    </row>
    <row r="17" spans="1:11" s="12" customFormat="1" ht="26" x14ac:dyDescent="0.2">
      <c r="A17" s="16"/>
      <c r="B17" s="14" t="s">
        <v>21</v>
      </c>
      <c r="C17" s="9" t="s">
        <v>226</v>
      </c>
      <c r="D17" s="74">
        <v>69.31</v>
      </c>
      <c r="E17" s="25" t="s">
        <v>30</v>
      </c>
      <c r="F17" s="25">
        <v>0</v>
      </c>
      <c r="G17" s="25">
        <v>0</v>
      </c>
      <c r="H17" s="25">
        <f t="shared" ref="H17:H18" si="5">D17*F17</f>
        <v>0</v>
      </c>
      <c r="I17" s="25">
        <f t="shared" si="4"/>
        <v>0</v>
      </c>
      <c r="J17" s="10"/>
      <c r="K17" s="20"/>
    </row>
    <row r="18" spans="1:11" s="12" customFormat="1" ht="39" x14ac:dyDescent="0.2">
      <c r="A18" s="16"/>
      <c r="B18" s="14" t="s">
        <v>22</v>
      </c>
      <c r="C18" s="9" t="s">
        <v>227</v>
      </c>
      <c r="D18" s="74">
        <v>69.3</v>
      </c>
      <c r="E18" s="25" t="s">
        <v>30</v>
      </c>
      <c r="F18" s="25">
        <v>0</v>
      </c>
      <c r="G18" s="25">
        <v>0</v>
      </c>
      <c r="H18" s="25">
        <f t="shared" si="5"/>
        <v>0</v>
      </c>
      <c r="I18" s="25">
        <f t="shared" si="4"/>
        <v>0</v>
      </c>
      <c r="J18" s="28"/>
      <c r="K18" s="21"/>
    </row>
    <row r="19" spans="1:11" s="12" customFormat="1" ht="52" x14ac:dyDescent="0.2">
      <c r="A19" s="16"/>
      <c r="B19" s="14" t="s">
        <v>24</v>
      </c>
      <c r="C19" s="9" t="s">
        <v>241</v>
      </c>
      <c r="D19" s="74">
        <v>167</v>
      </c>
      <c r="E19" s="25" t="s">
        <v>30</v>
      </c>
      <c r="F19" s="25">
        <v>0</v>
      </c>
      <c r="G19" s="25">
        <v>0</v>
      </c>
      <c r="H19" s="25">
        <f t="shared" ref="H19" si="6">D19*F19</f>
        <v>0</v>
      </c>
      <c r="I19" s="25">
        <f t="shared" ref="I19" si="7">D19*G19</f>
        <v>0</v>
      </c>
      <c r="J19" s="28"/>
      <c r="K19" s="21"/>
    </row>
    <row r="20" spans="1:11" s="12" customFormat="1" x14ac:dyDescent="0.2">
      <c r="A20" s="16"/>
      <c r="B20" s="160" t="s">
        <v>38</v>
      </c>
      <c r="C20" s="160"/>
      <c r="D20" s="168"/>
      <c r="E20" s="168"/>
      <c r="F20" s="168"/>
      <c r="G20" s="168"/>
      <c r="H20" s="168"/>
      <c r="I20" s="168"/>
      <c r="J20" s="101">
        <f>SUM(H21:H22)</f>
        <v>0</v>
      </c>
      <c r="K20" s="101">
        <f>SUM(I21:I22)</f>
        <v>0</v>
      </c>
    </row>
    <row r="21" spans="1:11" s="12" customFormat="1" ht="52" x14ac:dyDescent="0.2">
      <c r="A21" s="16"/>
      <c r="B21" s="14" t="s">
        <v>18</v>
      </c>
      <c r="C21" s="26" t="s">
        <v>50</v>
      </c>
      <c r="D21" s="74">
        <v>380</v>
      </c>
      <c r="E21" s="25" t="s">
        <v>30</v>
      </c>
      <c r="F21" s="25">
        <v>0</v>
      </c>
      <c r="G21" s="25">
        <v>0</v>
      </c>
      <c r="H21" s="25">
        <f>D21*F21</f>
        <v>0</v>
      </c>
      <c r="I21" s="25">
        <f>D21*G21</f>
        <v>0</v>
      </c>
      <c r="J21" s="10"/>
      <c r="K21" s="13"/>
    </row>
    <row r="22" spans="1:11" s="12" customFormat="1" x14ac:dyDescent="0.2">
      <c r="A22" s="16"/>
      <c r="B22" s="14" t="s">
        <v>19</v>
      </c>
      <c r="C22" s="26" t="s">
        <v>51</v>
      </c>
      <c r="D22" s="74">
        <v>15</v>
      </c>
      <c r="E22" s="25" t="s">
        <v>30</v>
      </c>
      <c r="F22" s="25">
        <v>0</v>
      </c>
      <c r="G22" s="25">
        <v>0</v>
      </c>
      <c r="H22" s="25">
        <f>D22*F22</f>
        <v>0</v>
      </c>
      <c r="I22" s="25">
        <f t="shared" ref="I22" si="8">D22*G22</f>
        <v>0</v>
      </c>
      <c r="J22" s="10"/>
      <c r="K22" s="13"/>
    </row>
    <row r="23" spans="1:11" s="12" customFormat="1" x14ac:dyDescent="0.2">
      <c r="A23" s="16"/>
      <c r="B23" s="160" t="s">
        <v>39</v>
      </c>
      <c r="C23" s="160"/>
      <c r="D23" s="168"/>
      <c r="E23" s="168"/>
      <c r="F23" s="168"/>
      <c r="G23" s="168"/>
      <c r="H23" s="168"/>
      <c r="I23" s="168"/>
      <c r="J23" s="101">
        <f>SUM(H24:H26)</f>
        <v>0</v>
      </c>
      <c r="K23" s="101">
        <f>SUM(I24:I26)</f>
        <v>0</v>
      </c>
    </row>
    <row r="24" spans="1:11" s="12" customFormat="1" ht="52" x14ac:dyDescent="0.2">
      <c r="A24" s="16"/>
      <c r="B24" s="14" t="s">
        <v>18</v>
      </c>
      <c r="C24" s="26" t="s">
        <v>52</v>
      </c>
      <c r="D24" s="74">
        <v>32.299999999999997</v>
      </c>
      <c r="E24" s="25" t="s">
        <v>31</v>
      </c>
      <c r="F24" s="25">
        <v>0</v>
      </c>
      <c r="G24" s="25">
        <v>0</v>
      </c>
      <c r="H24" s="25">
        <f>D24*F24</f>
        <v>0</v>
      </c>
      <c r="I24" s="25">
        <f>D24*G24</f>
        <v>0</v>
      </c>
      <c r="J24" s="19"/>
      <c r="K24" s="20"/>
    </row>
    <row r="25" spans="1:11" s="12" customFormat="1" x14ac:dyDescent="0.2">
      <c r="A25" s="16"/>
      <c r="B25" s="14" t="s">
        <v>19</v>
      </c>
      <c r="C25" s="26" t="s">
        <v>176</v>
      </c>
      <c r="D25" s="74">
        <v>17.3</v>
      </c>
      <c r="E25" s="25" t="s">
        <v>31</v>
      </c>
      <c r="F25" s="25">
        <v>0</v>
      </c>
      <c r="G25" s="25">
        <v>0</v>
      </c>
      <c r="H25" s="25">
        <f>D25*F25</f>
        <v>0</v>
      </c>
      <c r="I25" s="25">
        <f t="shared" ref="I25" si="9">D25*G25</f>
        <v>0</v>
      </c>
      <c r="J25" s="19"/>
      <c r="K25" s="20"/>
    </row>
    <row r="26" spans="1:11" s="12" customFormat="1" ht="52" x14ac:dyDescent="0.2">
      <c r="A26" s="16"/>
      <c r="B26" s="17" t="s">
        <v>20</v>
      </c>
      <c r="C26" s="107" t="s">
        <v>225</v>
      </c>
      <c r="D26" s="76">
        <v>17.3</v>
      </c>
      <c r="E26" s="31" t="s">
        <v>31</v>
      </c>
      <c r="F26" s="31">
        <v>0</v>
      </c>
      <c r="G26" s="31">
        <v>0</v>
      </c>
      <c r="H26" s="31">
        <f>D26*F26</f>
        <v>0</v>
      </c>
      <c r="I26" s="31">
        <f t="shared" ref="I26" si="10">D26*G26</f>
        <v>0</v>
      </c>
      <c r="J26" s="21"/>
      <c r="K26" s="21"/>
    </row>
    <row r="27" spans="1:11" s="12" customFormat="1" x14ac:dyDescent="0.2">
      <c r="A27" s="16"/>
      <c r="B27" s="160" t="s">
        <v>40</v>
      </c>
      <c r="C27" s="160"/>
      <c r="D27" s="168"/>
      <c r="E27" s="168"/>
      <c r="F27" s="168"/>
      <c r="G27" s="168"/>
      <c r="H27" s="168"/>
      <c r="I27" s="168"/>
      <c r="J27" s="101">
        <f>SUM(H28:H31)</f>
        <v>0</v>
      </c>
      <c r="K27" s="101">
        <f>SUM(I28:I31)</f>
        <v>0</v>
      </c>
    </row>
    <row r="28" spans="1:11" s="12" customFormat="1" x14ac:dyDescent="0.2">
      <c r="A28" s="16"/>
      <c r="B28" s="14" t="s">
        <v>18</v>
      </c>
      <c r="C28" s="2" t="s">
        <v>53</v>
      </c>
      <c r="D28" s="25">
        <v>1</v>
      </c>
      <c r="E28" s="27" t="s">
        <v>23</v>
      </c>
      <c r="F28" s="25">
        <v>0</v>
      </c>
      <c r="G28" s="25">
        <v>0</v>
      </c>
      <c r="H28" s="25">
        <f>D28*F28</f>
        <v>0</v>
      </c>
      <c r="I28" s="25">
        <f>D28*G28</f>
        <v>0</v>
      </c>
      <c r="J28" s="19"/>
      <c r="K28" s="20"/>
    </row>
    <row r="29" spans="1:11" s="12" customFormat="1" ht="52" x14ac:dyDescent="0.2">
      <c r="A29" s="16"/>
      <c r="B29" s="14" t="s">
        <v>19</v>
      </c>
      <c r="C29" s="9" t="s">
        <v>54</v>
      </c>
      <c r="D29" s="77">
        <v>15</v>
      </c>
      <c r="E29" s="53" t="s">
        <v>42</v>
      </c>
      <c r="F29" s="50">
        <v>0</v>
      </c>
      <c r="G29" s="50">
        <v>0</v>
      </c>
      <c r="H29" s="50">
        <f t="shared" ref="H29" si="11">D29*F29</f>
        <v>0</v>
      </c>
      <c r="I29" s="50">
        <f t="shared" ref="I29" si="12">D29*G29</f>
        <v>0</v>
      </c>
      <c r="J29" s="19"/>
      <c r="K29" s="20"/>
    </row>
    <row r="30" spans="1:11" s="12" customFormat="1" ht="52" x14ac:dyDescent="0.2">
      <c r="A30" s="16"/>
      <c r="B30" s="14" t="s">
        <v>20</v>
      </c>
      <c r="C30" s="9" t="s">
        <v>55</v>
      </c>
      <c r="D30" s="50">
        <v>1</v>
      </c>
      <c r="E30" s="53" t="s">
        <v>41</v>
      </c>
      <c r="F30" s="50">
        <v>0</v>
      </c>
      <c r="G30" s="50">
        <v>0</v>
      </c>
      <c r="H30" s="50">
        <f t="shared" ref="H30" si="13">D30*F30</f>
        <v>0</v>
      </c>
      <c r="I30" s="50">
        <f t="shared" ref="I30" si="14">D30*G30</f>
        <v>0</v>
      </c>
      <c r="J30" s="19"/>
      <c r="K30" s="20"/>
    </row>
    <row r="31" spans="1:11" s="12" customFormat="1" ht="52" x14ac:dyDescent="0.2">
      <c r="A31" s="16"/>
      <c r="B31" s="30" t="s">
        <v>21</v>
      </c>
      <c r="C31" s="1" t="s">
        <v>233</v>
      </c>
      <c r="D31" s="99">
        <v>2</v>
      </c>
      <c r="E31" s="100" t="s">
        <v>41</v>
      </c>
      <c r="F31" s="99">
        <v>0</v>
      </c>
      <c r="G31" s="99">
        <v>0</v>
      </c>
      <c r="H31" s="99">
        <f t="shared" ref="H31" si="15">D31*F31</f>
        <v>0</v>
      </c>
      <c r="I31" s="99">
        <f t="shared" ref="I31" si="16">D31*G31</f>
        <v>0</v>
      </c>
      <c r="J31" s="21"/>
      <c r="K31" s="21"/>
    </row>
    <row r="32" spans="1:11" s="12" customFormat="1" x14ac:dyDescent="0.2">
      <c r="A32" s="16"/>
      <c r="B32" s="158" t="s">
        <v>6</v>
      </c>
      <c r="C32" s="158"/>
      <c r="D32" s="159"/>
      <c r="E32" s="159"/>
      <c r="F32" s="159"/>
      <c r="G32" s="159"/>
      <c r="H32" s="159"/>
      <c r="I32" s="159"/>
      <c r="J32" s="106">
        <f>SUM(J3:J31)</f>
        <v>0</v>
      </c>
      <c r="K32" s="106">
        <f>SUM(K3:K31)</f>
        <v>0</v>
      </c>
    </row>
    <row r="33" spans="1:11" s="12" customFormat="1" x14ac:dyDescent="0.2">
      <c r="A33" s="16"/>
      <c r="B33" s="15"/>
      <c r="C33" s="15"/>
      <c r="D33" s="22"/>
      <c r="E33" s="22"/>
      <c r="F33" s="22"/>
      <c r="G33" s="22"/>
      <c r="H33" s="22"/>
      <c r="I33" s="22"/>
      <c r="J33" s="49"/>
      <c r="K33" s="49"/>
    </row>
    <row r="34" spans="1:11" s="12" customFormat="1" x14ac:dyDescent="0.2">
      <c r="A34" s="80" t="s">
        <v>19</v>
      </c>
      <c r="B34" s="157" t="s">
        <v>5</v>
      </c>
      <c r="C34" s="157"/>
      <c r="D34" s="167"/>
      <c r="E34" s="167"/>
      <c r="F34" s="167"/>
      <c r="G34" s="167"/>
      <c r="H34" s="167"/>
      <c r="I34" s="167"/>
      <c r="J34" s="84"/>
      <c r="K34" s="84"/>
    </row>
    <row r="35" spans="1:11" s="12" customFormat="1" x14ac:dyDescent="0.2">
      <c r="A35" s="16"/>
      <c r="B35" s="3" t="s">
        <v>9</v>
      </c>
      <c r="C35" s="5" t="s">
        <v>10</v>
      </c>
      <c r="D35" s="3" t="s">
        <v>11</v>
      </c>
      <c r="E35" s="6" t="s">
        <v>12</v>
      </c>
      <c r="F35" s="4" t="s">
        <v>13</v>
      </c>
      <c r="G35" s="4" t="s">
        <v>14</v>
      </c>
      <c r="H35" s="4" t="s">
        <v>15</v>
      </c>
      <c r="I35" s="7" t="s">
        <v>16</v>
      </c>
      <c r="J35" s="8" t="s">
        <v>17</v>
      </c>
      <c r="K35" s="8" t="s">
        <v>33</v>
      </c>
    </row>
    <row r="36" spans="1:11" s="12" customFormat="1" x14ac:dyDescent="0.2">
      <c r="A36" s="16"/>
      <c r="B36" s="165" t="s">
        <v>238</v>
      </c>
      <c r="C36" s="165"/>
      <c r="D36" s="166"/>
      <c r="E36" s="166"/>
      <c r="F36" s="166"/>
      <c r="G36" s="166"/>
      <c r="H36" s="166"/>
      <c r="I36" s="166"/>
      <c r="J36" s="101">
        <f>SUM(H37:H56)</f>
        <v>0</v>
      </c>
      <c r="K36" s="101">
        <f>SUM(I37:I56)</f>
        <v>0</v>
      </c>
    </row>
    <row r="37" spans="1:11" s="12" customFormat="1" ht="117" x14ac:dyDescent="0.2">
      <c r="A37" s="16"/>
      <c r="B37" s="14" t="s">
        <v>18</v>
      </c>
      <c r="C37" s="9" t="s">
        <v>208</v>
      </c>
      <c r="D37" s="25">
        <v>3</v>
      </c>
      <c r="E37" s="25" t="s">
        <v>26</v>
      </c>
      <c r="F37" s="25">
        <v>0</v>
      </c>
      <c r="G37" s="25">
        <v>0</v>
      </c>
      <c r="H37" s="25">
        <f>D37*F37</f>
        <v>0</v>
      </c>
      <c r="I37" s="25">
        <f>D37*G37</f>
        <v>0</v>
      </c>
      <c r="J37" s="19"/>
      <c r="K37" s="20"/>
    </row>
    <row r="38" spans="1:11" s="12" customFormat="1" ht="39" x14ac:dyDescent="0.2">
      <c r="A38" s="16"/>
      <c r="B38" s="14"/>
      <c r="C38" s="9" t="s">
        <v>209</v>
      </c>
      <c r="D38" s="25">
        <v>3</v>
      </c>
      <c r="E38" s="25" t="s">
        <v>26</v>
      </c>
      <c r="F38" s="25">
        <v>0</v>
      </c>
      <c r="G38" s="25">
        <v>0</v>
      </c>
      <c r="H38" s="25">
        <f>D38*F38</f>
        <v>0</v>
      </c>
      <c r="I38" s="25">
        <f>D38*G38</f>
        <v>0</v>
      </c>
      <c r="J38" s="19"/>
      <c r="K38" s="20"/>
    </row>
    <row r="39" spans="1:11" s="12" customFormat="1" ht="104" x14ac:dyDescent="0.2">
      <c r="A39" s="16"/>
      <c r="B39" s="14" t="s">
        <v>19</v>
      </c>
      <c r="C39" s="9" t="s">
        <v>210</v>
      </c>
      <c r="D39" s="25">
        <v>1</v>
      </c>
      <c r="E39" s="25" t="s">
        <v>26</v>
      </c>
      <c r="F39" s="25">
        <v>0</v>
      </c>
      <c r="G39" s="25">
        <v>0</v>
      </c>
      <c r="H39" s="25">
        <f>D39*F39</f>
        <v>0</v>
      </c>
      <c r="I39" s="25">
        <f t="shared" ref="I39:I41" si="17">D39*G39</f>
        <v>0</v>
      </c>
      <c r="J39" s="19"/>
      <c r="K39" s="20"/>
    </row>
    <row r="40" spans="1:11" s="12" customFormat="1" ht="39" x14ac:dyDescent="0.2">
      <c r="A40" s="16"/>
      <c r="B40" s="14"/>
      <c r="C40" s="9" t="s">
        <v>209</v>
      </c>
      <c r="D40" s="25">
        <v>1</v>
      </c>
      <c r="E40" s="25" t="s">
        <v>26</v>
      </c>
      <c r="F40" s="25">
        <v>0</v>
      </c>
      <c r="G40" s="25">
        <v>0</v>
      </c>
      <c r="H40" s="25">
        <f>D40*F40</f>
        <v>0</v>
      </c>
      <c r="I40" s="25">
        <f>D40*G40</f>
        <v>0</v>
      </c>
      <c r="J40" s="19"/>
      <c r="K40" s="20"/>
    </row>
    <row r="41" spans="1:11" s="12" customFormat="1" ht="117" x14ac:dyDescent="0.2">
      <c r="A41" s="16"/>
      <c r="B41" s="14" t="s">
        <v>20</v>
      </c>
      <c r="C41" s="9" t="s">
        <v>211</v>
      </c>
      <c r="D41" s="25">
        <v>2</v>
      </c>
      <c r="E41" s="25" t="s">
        <v>26</v>
      </c>
      <c r="F41" s="25">
        <v>0</v>
      </c>
      <c r="G41" s="25">
        <v>0</v>
      </c>
      <c r="H41" s="25">
        <f t="shared" ref="H41" si="18">D41*F41</f>
        <v>0</v>
      </c>
      <c r="I41" s="25">
        <f t="shared" si="17"/>
        <v>0</v>
      </c>
      <c r="J41" s="19"/>
      <c r="K41" s="20"/>
    </row>
    <row r="42" spans="1:11" s="12" customFormat="1" ht="39" x14ac:dyDescent="0.2">
      <c r="A42" s="16"/>
      <c r="B42" s="14"/>
      <c r="C42" s="9" t="s">
        <v>209</v>
      </c>
      <c r="D42" s="25">
        <v>2</v>
      </c>
      <c r="E42" s="25" t="s">
        <v>26</v>
      </c>
      <c r="F42" s="25">
        <v>0</v>
      </c>
      <c r="G42" s="25">
        <v>0</v>
      </c>
      <c r="H42" s="25">
        <f>D42*F42</f>
        <v>0</v>
      </c>
      <c r="I42" s="25">
        <f>D42*G42</f>
        <v>0</v>
      </c>
      <c r="J42" s="19"/>
      <c r="K42" s="20"/>
    </row>
    <row r="43" spans="1:11" s="12" customFormat="1" ht="104" x14ac:dyDescent="0.2">
      <c r="A43" s="16"/>
      <c r="B43" s="14" t="s">
        <v>21</v>
      </c>
      <c r="C43" s="9" t="s">
        <v>212</v>
      </c>
      <c r="D43" s="25">
        <v>2</v>
      </c>
      <c r="E43" s="25" t="s">
        <v>26</v>
      </c>
      <c r="F43" s="25">
        <v>0</v>
      </c>
      <c r="G43" s="25">
        <v>0</v>
      </c>
      <c r="H43" s="25">
        <f t="shared" ref="H43" si="19">D43*F43</f>
        <v>0</v>
      </c>
      <c r="I43" s="25">
        <f t="shared" ref="I43" si="20">D43*G43</f>
        <v>0</v>
      </c>
      <c r="J43" s="19"/>
      <c r="K43" s="20"/>
    </row>
    <row r="44" spans="1:11" s="12" customFormat="1" ht="39" x14ac:dyDescent="0.2">
      <c r="A44" s="16"/>
      <c r="B44" s="14"/>
      <c r="C44" s="9" t="s">
        <v>209</v>
      </c>
      <c r="D44" s="25">
        <v>2</v>
      </c>
      <c r="E44" s="25" t="s">
        <v>26</v>
      </c>
      <c r="F44" s="25">
        <v>0</v>
      </c>
      <c r="G44" s="25">
        <v>0</v>
      </c>
      <c r="H44" s="25">
        <f>D44*F44</f>
        <v>0</v>
      </c>
      <c r="I44" s="25">
        <f>D44*G44</f>
        <v>0</v>
      </c>
      <c r="J44" s="19"/>
      <c r="K44" s="20"/>
    </row>
    <row r="45" spans="1:11" s="12" customFormat="1" ht="104" x14ac:dyDescent="0.2">
      <c r="A45" s="16"/>
      <c r="B45" s="14" t="s">
        <v>22</v>
      </c>
      <c r="C45" s="9" t="s">
        <v>213</v>
      </c>
      <c r="D45" s="25">
        <v>2</v>
      </c>
      <c r="E45" s="25" t="s">
        <v>26</v>
      </c>
      <c r="F45" s="25">
        <v>0</v>
      </c>
      <c r="G45" s="25">
        <v>0</v>
      </c>
      <c r="H45" s="25">
        <f t="shared" ref="H45" si="21">D45*F45</f>
        <v>0</v>
      </c>
      <c r="I45" s="25">
        <f t="shared" ref="I45" si="22">D45*G45</f>
        <v>0</v>
      </c>
      <c r="J45" s="19"/>
      <c r="K45" s="20"/>
    </row>
    <row r="46" spans="1:11" s="12" customFormat="1" ht="39" x14ac:dyDescent="0.2">
      <c r="A46" s="16"/>
      <c r="B46" s="14"/>
      <c r="C46" s="32" t="s">
        <v>209</v>
      </c>
      <c r="D46" s="33">
        <v>2</v>
      </c>
      <c r="E46" s="33" t="s">
        <v>26</v>
      </c>
      <c r="F46" s="25">
        <v>0</v>
      </c>
      <c r="G46" s="33">
        <v>0</v>
      </c>
      <c r="H46" s="25">
        <f>D46*F46</f>
        <v>0</v>
      </c>
      <c r="I46" s="25">
        <f>D46*G46</f>
        <v>0</v>
      </c>
      <c r="J46" s="19"/>
      <c r="K46" s="20"/>
    </row>
    <row r="47" spans="1:11" s="12" customFormat="1" ht="117" x14ac:dyDescent="0.2">
      <c r="A47" s="16"/>
      <c r="B47" s="14" t="s">
        <v>24</v>
      </c>
      <c r="C47" s="9" t="s">
        <v>214</v>
      </c>
      <c r="D47" s="25">
        <v>2</v>
      </c>
      <c r="E47" s="25" t="s">
        <v>26</v>
      </c>
      <c r="F47" s="25">
        <v>0</v>
      </c>
      <c r="G47" s="25">
        <v>0</v>
      </c>
      <c r="H47" s="25">
        <f t="shared" ref="H47" si="23">D47*F47</f>
        <v>0</v>
      </c>
      <c r="I47" s="25">
        <f t="shared" ref="I47" si="24">D47*G47</f>
        <v>0</v>
      </c>
      <c r="J47" s="19"/>
      <c r="K47" s="20"/>
    </row>
    <row r="48" spans="1:11" s="12" customFormat="1" ht="39" x14ac:dyDescent="0.2">
      <c r="A48" s="16"/>
      <c r="B48" s="14"/>
      <c r="C48" s="32" t="s">
        <v>209</v>
      </c>
      <c r="D48" s="33">
        <v>2</v>
      </c>
      <c r="E48" s="33" t="s">
        <v>26</v>
      </c>
      <c r="F48" s="25">
        <v>0</v>
      </c>
      <c r="G48" s="33">
        <v>0</v>
      </c>
      <c r="H48" s="25">
        <f>D48*F48</f>
        <v>0</v>
      </c>
      <c r="I48" s="25">
        <f>D48*G48</f>
        <v>0</v>
      </c>
      <c r="J48" s="19"/>
      <c r="K48" s="20"/>
    </row>
    <row r="49" spans="1:11" s="12" customFormat="1" ht="117" x14ac:dyDescent="0.2">
      <c r="A49" s="16"/>
      <c r="B49" s="14" t="s">
        <v>25</v>
      </c>
      <c r="C49" s="9" t="s">
        <v>215</v>
      </c>
      <c r="D49" s="25">
        <v>1</v>
      </c>
      <c r="E49" s="25" t="s">
        <v>26</v>
      </c>
      <c r="F49" s="25">
        <v>0</v>
      </c>
      <c r="G49" s="25">
        <v>0</v>
      </c>
      <c r="H49" s="25">
        <f t="shared" ref="H49" si="25">D49*F49</f>
        <v>0</v>
      </c>
      <c r="I49" s="25">
        <f t="shared" ref="I49" si="26">D49*G49</f>
        <v>0</v>
      </c>
      <c r="J49" s="19"/>
      <c r="K49" s="20"/>
    </row>
    <row r="50" spans="1:11" s="12" customFormat="1" ht="39" x14ac:dyDescent="0.2">
      <c r="A50" s="16"/>
      <c r="B50" s="14"/>
      <c r="C50" s="32" t="s">
        <v>209</v>
      </c>
      <c r="D50" s="33">
        <v>1</v>
      </c>
      <c r="E50" s="33" t="s">
        <v>26</v>
      </c>
      <c r="F50" s="25">
        <v>0</v>
      </c>
      <c r="G50" s="33">
        <v>0</v>
      </c>
      <c r="H50" s="25">
        <f>D50*F50</f>
        <v>0</v>
      </c>
      <c r="I50" s="25">
        <f>D50*G50</f>
        <v>0</v>
      </c>
      <c r="J50" s="19"/>
      <c r="K50" s="20"/>
    </row>
    <row r="51" spans="1:11" s="12" customFormat="1" ht="104" x14ac:dyDescent="0.2">
      <c r="A51" s="16"/>
      <c r="B51" s="14" t="s">
        <v>27</v>
      </c>
      <c r="C51" s="9" t="s">
        <v>216</v>
      </c>
      <c r="D51" s="25">
        <v>1</v>
      </c>
      <c r="E51" s="25" t="s">
        <v>26</v>
      </c>
      <c r="F51" s="25">
        <v>0</v>
      </c>
      <c r="G51" s="25">
        <v>0</v>
      </c>
      <c r="H51" s="25">
        <f t="shared" ref="H51" si="27">D51*F51</f>
        <v>0</v>
      </c>
      <c r="I51" s="25">
        <f t="shared" ref="I51" si="28">D51*G51</f>
        <v>0</v>
      </c>
      <c r="J51" s="19"/>
      <c r="K51" s="20"/>
    </row>
    <row r="52" spans="1:11" s="12" customFormat="1" ht="39" x14ac:dyDescent="0.2">
      <c r="A52" s="16"/>
      <c r="B52" s="14"/>
      <c r="C52" s="32" t="s">
        <v>209</v>
      </c>
      <c r="D52" s="33">
        <v>1</v>
      </c>
      <c r="E52" s="33" t="s">
        <v>26</v>
      </c>
      <c r="F52" s="25">
        <v>0</v>
      </c>
      <c r="G52" s="33">
        <v>0</v>
      </c>
      <c r="H52" s="25">
        <f>D52*F52</f>
        <v>0</v>
      </c>
      <c r="I52" s="25">
        <f>D52*G52</f>
        <v>0</v>
      </c>
      <c r="J52" s="19"/>
      <c r="K52" s="20"/>
    </row>
    <row r="53" spans="1:11" s="12" customFormat="1" ht="91" x14ac:dyDescent="0.2">
      <c r="A53" s="16"/>
      <c r="B53" s="14" t="s">
        <v>28</v>
      </c>
      <c r="C53" s="9" t="s">
        <v>116</v>
      </c>
      <c r="D53" s="25">
        <v>2</v>
      </c>
      <c r="E53" s="25" t="s">
        <v>26</v>
      </c>
      <c r="F53" s="25">
        <v>0</v>
      </c>
      <c r="G53" s="25">
        <v>0</v>
      </c>
      <c r="H53" s="25">
        <f t="shared" ref="H53" si="29">D53*F53</f>
        <v>0</v>
      </c>
      <c r="I53" s="25">
        <f t="shared" ref="I53" si="30">D53*G53</f>
        <v>0</v>
      </c>
      <c r="J53" s="19"/>
      <c r="K53" s="20"/>
    </row>
    <row r="54" spans="1:11" s="12" customFormat="1" ht="39" x14ac:dyDescent="0.2">
      <c r="A54" s="16"/>
      <c r="B54" s="14"/>
      <c r="C54" s="32" t="s">
        <v>209</v>
      </c>
      <c r="D54" s="33">
        <v>2</v>
      </c>
      <c r="E54" s="33" t="s">
        <v>26</v>
      </c>
      <c r="F54" s="25">
        <v>0</v>
      </c>
      <c r="G54" s="33">
        <v>0</v>
      </c>
      <c r="H54" s="25">
        <f>D54*F54</f>
        <v>0</v>
      </c>
      <c r="I54" s="25">
        <f>D54*G54</f>
        <v>0</v>
      </c>
      <c r="J54" s="19"/>
      <c r="K54" s="20"/>
    </row>
    <row r="55" spans="1:11" s="12" customFormat="1" ht="117" x14ac:dyDescent="0.2">
      <c r="A55" s="16"/>
      <c r="B55" s="14" t="s">
        <v>29</v>
      </c>
      <c r="C55" s="9" t="s">
        <v>217</v>
      </c>
      <c r="D55" s="25">
        <v>2</v>
      </c>
      <c r="E55" s="25" t="s">
        <v>26</v>
      </c>
      <c r="F55" s="25">
        <v>0</v>
      </c>
      <c r="G55" s="25">
        <v>0</v>
      </c>
      <c r="H55" s="25">
        <f t="shared" ref="H55" si="31">D55*F55</f>
        <v>0</v>
      </c>
      <c r="I55" s="25">
        <f t="shared" ref="I55" si="32">D55*G55</f>
        <v>0</v>
      </c>
      <c r="J55" s="19"/>
      <c r="K55" s="20"/>
    </row>
    <row r="56" spans="1:11" s="12" customFormat="1" ht="39" x14ac:dyDescent="0.2">
      <c r="A56" s="16"/>
      <c r="B56" s="17"/>
      <c r="C56" s="32" t="s">
        <v>209</v>
      </c>
      <c r="D56" s="33">
        <v>2</v>
      </c>
      <c r="E56" s="33" t="s">
        <v>26</v>
      </c>
      <c r="F56" s="25">
        <v>0</v>
      </c>
      <c r="G56" s="33">
        <v>0</v>
      </c>
      <c r="H56" s="25">
        <f>D56*F56</f>
        <v>0</v>
      </c>
      <c r="I56" s="25">
        <f>D56*G56</f>
        <v>0</v>
      </c>
      <c r="J56" s="21"/>
      <c r="K56" s="21"/>
    </row>
    <row r="57" spans="1:11" s="12" customFormat="1" x14ac:dyDescent="0.2">
      <c r="A57" s="16"/>
      <c r="B57" s="165" t="s">
        <v>237</v>
      </c>
      <c r="C57" s="165"/>
      <c r="D57" s="166"/>
      <c r="E57" s="166"/>
      <c r="F57" s="166"/>
      <c r="G57" s="166"/>
      <c r="H57" s="166"/>
      <c r="I57" s="166"/>
      <c r="J57" s="101">
        <f>SUM(H58:H58)</f>
        <v>0</v>
      </c>
      <c r="K57" s="101">
        <f>SUM(I58:I58)</f>
        <v>0</v>
      </c>
    </row>
    <row r="58" spans="1:11" s="12" customFormat="1" ht="26" x14ac:dyDescent="0.2">
      <c r="A58" s="16"/>
      <c r="B58" s="14" t="s">
        <v>18</v>
      </c>
      <c r="C58" s="11" t="s">
        <v>56</v>
      </c>
      <c r="D58" s="74">
        <f>D24</f>
        <v>32.299999999999997</v>
      </c>
      <c r="E58" s="25" t="s">
        <v>31</v>
      </c>
      <c r="F58" s="25">
        <v>0</v>
      </c>
      <c r="G58" s="25">
        <v>0</v>
      </c>
      <c r="H58" s="25">
        <f>D58*F58</f>
        <v>0</v>
      </c>
      <c r="I58" s="25">
        <f>D58*G58</f>
        <v>0</v>
      </c>
      <c r="J58" s="19"/>
      <c r="K58" s="20"/>
    </row>
    <row r="59" spans="1:11" s="12" customFormat="1" x14ac:dyDescent="0.2">
      <c r="A59" s="16"/>
      <c r="B59" s="165" t="s">
        <v>236</v>
      </c>
      <c r="C59" s="165"/>
      <c r="D59" s="166"/>
      <c r="E59" s="166"/>
      <c r="F59" s="166"/>
      <c r="G59" s="166"/>
      <c r="H59" s="166"/>
      <c r="I59" s="166"/>
      <c r="J59" s="101">
        <f>SUM(H60:H68)</f>
        <v>0</v>
      </c>
      <c r="K59" s="101">
        <f>SUM(I60:I68)</f>
        <v>0</v>
      </c>
    </row>
    <row r="60" spans="1:11" s="12" customFormat="1" x14ac:dyDescent="0.2">
      <c r="A60" s="16"/>
      <c r="B60" s="14" t="s">
        <v>18</v>
      </c>
      <c r="C60" s="9" t="s">
        <v>202</v>
      </c>
      <c r="D60" s="74">
        <v>69.47</v>
      </c>
      <c r="E60" s="25" t="s">
        <v>30</v>
      </c>
      <c r="F60" s="25">
        <v>0</v>
      </c>
      <c r="G60" s="25">
        <v>0</v>
      </c>
      <c r="H60" s="25">
        <f>D60*F60</f>
        <v>0</v>
      </c>
      <c r="I60" s="25">
        <f>D60*G60</f>
        <v>0</v>
      </c>
      <c r="J60" s="19"/>
      <c r="K60" s="20"/>
    </row>
    <row r="61" spans="1:11" s="12" customFormat="1" x14ac:dyDescent="0.2">
      <c r="A61" s="16"/>
      <c r="B61" s="14" t="s">
        <v>19</v>
      </c>
      <c r="C61" s="9" t="s">
        <v>58</v>
      </c>
      <c r="D61" s="74">
        <v>97.5</v>
      </c>
      <c r="E61" s="25" t="s">
        <v>30</v>
      </c>
      <c r="F61" s="25">
        <v>0</v>
      </c>
      <c r="G61" s="25">
        <v>0</v>
      </c>
      <c r="H61" s="25">
        <f t="shared" ref="H61:H64" si="33">D61*F61</f>
        <v>0</v>
      </c>
      <c r="I61" s="25">
        <f t="shared" ref="I61:I64" si="34">D61*G61</f>
        <v>0</v>
      </c>
      <c r="J61" s="19"/>
      <c r="K61" s="20"/>
    </row>
    <row r="62" spans="1:11" s="12" customFormat="1" ht="39" x14ac:dyDescent="0.2">
      <c r="A62" s="16"/>
      <c r="B62" s="14" t="s">
        <v>20</v>
      </c>
      <c r="C62" s="9" t="s">
        <v>59</v>
      </c>
      <c r="D62" s="74">
        <f>D64*0.3</f>
        <v>24.45</v>
      </c>
      <c r="E62" s="25" t="s">
        <v>30</v>
      </c>
      <c r="F62" s="25">
        <v>0</v>
      </c>
      <c r="G62" s="25">
        <v>0</v>
      </c>
      <c r="H62" s="25">
        <f t="shared" si="33"/>
        <v>0</v>
      </c>
      <c r="I62" s="25">
        <f t="shared" si="34"/>
        <v>0</v>
      </c>
      <c r="J62" s="19"/>
      <c r="K62" s="20"/>
    </row>
    <row r="63" spans="1:11" s="12" customFormat="1" ht="104" x14ac:dyDescent="0.2">
      <c r="A63" s="16"/>
      <c r="B63" s="14" t="s">
        <v>21</v>
      </c>
      <c r="C63" s="9" t="s">
        <v>60</v>
      </c>
      <c r="D63" s="74">
        <f>D62</f>
        <v>24.45</v>
      </c>
      <c r="E63" s="25" t="s">
        <v>30</v>
      </c>
      <c r="F63" s="25">
        <v>0</v>
      </c>
      <c r="G63" s="25">
        <v>0</v>
      </c>
      <c r="H63" s="25">
        <f t="shared" si="33"/>
        <v>0</v>
      </c>
      <c r="I63" s="25">
        <f t="shared" si="34"/>
        <v>0</v>
      </c>
      <c r="J63" s="19"/>
      <c r="K63" s="20"/>
    </row>
    <row r="64" spans="1:11" s="12" customFormat="1" ht="26" x14ac:dyDescent="0.2">
      <c r="A64" s="16"/>
      <c r="B64" s="30" t="s">
        <v>22</v>
      </c>
      <c r="C64" s="1" t="s">
        <v>61</v>
      </c>
      <c r="D64" s="76">
        <f>97.5-16</f>
        <v>81.5</v>
      </c>
      <c r="E64" s="31" t="s">
        <v>31</v>
      </c>
      <c r="F64" s="31">
        <v>0</v>
      </c>
      <c r="G64" s="31">
        <v>0</v>
      </c>
      <c r="H64" s="31">
        <f t="shared" si="33"/>
        <v>0</v>
      </c>
      <c r="I64" s="31">
        <f t="shared" si="34"/>
        <v>0</v>
      </c>
      <c r="J64" s="19"/>
      <c r="K64" s="20"/>
    </row>
    <row r="65" spans="1:11" s="12" customFormat="1" ht="39" x14ac:dyDescent="0.2">
      <c r="A65" s="16"/>
      <c r="B65" s="14" t="s">
        <v>24</v>
      </c>
      <c r="C65" s="9" t="s">
        <v>77</v>
      </c>
      <c r="D65" s="75">
        <v>4.0999999999999996</v>
      </c>
      <c r="E65" s="29" t="s">
        <v>30</v>
      </c>
      <c r="F65" s="29">
        <v>0</v>
      </c>
      <c r="G65" s="29">
        <v>0</v>
      </c>
      <c r="H65" s="29">
        <f>D65*F65</f>
        <v>0</v>
      </c>
      <c r="I65" s="29">
        <f>D65*G65</f>
        <v>0</v>
      </c>
      <c r="J65" s="21"/>
      <c r="K65" s="21"/>
    </row>
    <row r="66" spans="1:11" s="12" customFormat="1" ht="26" x14ac:dyDescent="0.2">
      <c r="A66" s="16"/>
      <c r="B66" s="17" t="s">
        <v>25</v>
      </c>
      <c r="C66" s="9" t="s">
        <v>79</v>
      </c>
      <c r="D66" s="75">
        <v>4.0999999999999996</v>
      </c>
      <c r="E66" s="29" t="s">
        <v>30</v>
      </c>
      <c r="F66" s="29">
        <v>0</v>
      </c>
      <c r="G66" s="29">
        <v>0</v>
      </c>
      <c r="H66" s="29">
        <f>D66*F66</f>
        <v>0</v>
      </c>
      <c r="I66" s="29">
        <f>D66*G66</f>
        <v>0</v>
      </c>
      <c r="J66" s="21"/>
      <c r="K66" s="21"/>
    </row>
    <row r="67" spans="1:11" s="12" customFormat="1" ht="26" x14ac:dyDescent="0.2">
      <c r="A67" s="16"/>
      <c r="B67" s="17" t="s">
        <v>27</v>
      </c>
      <c r="C67" s="9" t="s">
        <v>80</v>
      </c>
      <c r="D67" s="75">
        <v>4.0999999999999996</v>
      </c>
      <c r="E67" s="29" t="s">
        <v>30</v>
      </c>
      <c r="F67" s="29">
        <v>0</v>
      </c>
      <c r="G67" s="29">
        <v>0</v>
      </c>
      <c r="H67" s="29">
        <f>D67*F67</f>
        <v>0</v>
      </c>
      <c r="I67" s="29">
        <f>D67*G67</f>
        <v>0</v>
      </c>
      <c r="J67" s="21"/>
      <c r="K67" s="21"/>
    </row>
    <row r="68" spans="1:11" s="12" customFormat="1" ht="39" x14ac:dyDescent="0.2">
      <c r="A68" s="16"/>
      <c r="B68" s="17" t="s">
        <v>28</v>
      </c>
      <c r="C68" s="9" t="s">
        <v>78</v>
      </c>
      <c r="D68" s="75">
        <f>(0.9*1.5)+(0.9*0.66)</f>
        <v>1.9440000000000002</v>
      </c>
      <c r="E68" s="29" t="s">
        <v>30</v>
      </c>
      <c r="F68" s="29">
        <v>0</v>
      </c>
      <c r="G68" s="29">
        <v>0</v>
      </c>
      <c r="H68" s="29">
        <f>D68*F68</f>
        <v>0</v>
      </c>
      <c r="I68" s="29">
        <f>D68*G68</f>
        <v>0</v>
      </c>
      <c r="J68" s="21"/>
      <c r="K68" s="21"/>
    </row>
    <row r="69" spans="1:11" s="12" customFormat="1" x14ac:dyDescent="0.2">
      <c r="A69" s="16"/>
      <c r="B69" s="165" t="s">
        <v>235</v>
      </c>
      <c r="C69" s="165"/>
      <c r="D69" s="166"/>
      <c r="E69" s="166"/>
      <c r="F69" s="166"/>
      <c r="G69" s="166"/>
      <c r="H69" s="166"/>
      <c r="I69" s="166"/>
      <c r="J69" s="101">
        <f>SUM(H70:H73)</f>
        <v>0</v>
      </c>
      <c r="K69" s="101">
        <f>SUM(I70:I73)</f>
        <v>0</v>
      </c>
    </row>
    <row r="70" spans="1:11" s="12" customFormat="1" ht="78" x14ac:dyDescent="0.2">
      <c r="A70" s="16"/>
      <c r="B70" s="14" t="s">
        <v>18</v>
      </c>
      <c r="C70" s="9" t="s">
        <v>205</v>
      </c>
      <c r="D70" s="25">
        <v>1</v>
      </c>
      <c r="E70" s="25" t="s">
        <v>26</v>
      </c>
      <c r="F70" s="25">
        <v>0</v>
      </c>
      <c r="G70" s="25">
        <v>0</v>
      </c>
      <c r="H70" s="25">
        <f>D70*F70</f>
        <v>0</v>
      </c>
      <c r="I70" s="25">
        <f>D70*G70</f>
        <v>0</v>
      </c>
      <c r="J70" s="19"/>
      <c r="K70" s="20"/>
    </row>
    <row r="71" spans="1:11" s="12" customFormat="1" ht="91" x14ac:dyDescent="0.2">
      <c r="A71" s="16"/>
      <c r="B71" s="14" t="s">
        <v>19</v>
      </c>
      <c r="C71" s="9" t="s">
        <v>74</v>
      </c>
      <c r="D71" s="25">
        <v>1</v>
      </c>
      <c r="E71" s="25" t="s">
        <v>26</v>
      </c>
      <c r="F71" s="25">
        <v>0</v>
      </c>
      <c r="G71" s="25">
        <v>0</v>
      </c>
      <c r="H71" s="25">
        <f t="shared" ref="H71" si="35">D71*F71</f>
        <v>0</v>
      </c>
      <c r="I71" s="25">
        <f t="shared" ref="I71" si="36">D71*G71</f>
        <v>0</v>
      </c>
      <c r="J71" s="19"/>
      <c r="K71" s="20"/>
    </row>
    <row r="72" spans="1:11" s="12" customFormat="1" ht="91" x14ac:dyDescent="0.2">
      <c r="A72" s="16"/>
      <c r="B72" s="14" t="s">
        <v>20</v>
      </c>
      <c r="C72" s="9" t="s">
        <v>75</v>
      </c>
      <c r="D72" s="25">
        <v>1</v>
      </c>
      <c r="E72" s="25" t="s">
        <v>26</v>
      </c>
      <c r="F72" s="25">
        <v>0</v>
      </c>
      <c r="G72" s="25">
        <v>0</v>
      </c>
      <c r="H72" s="25">
        <f t="shared" ref="H72:H73" si="37">D72*F72</f>
        <v>0</v>
      </c>
      <c r="I72" s="25">
        <f t="shared" ref="I72:I73" si="38">D72*G72</f>
        <v>0</v>
      </c>
      <c r="J72" s="19"/>
      <c r="K72" s="20"/>
    </row>
    <row r="73" spans="1:11" s="12" customFormat="1" ht="91" x14ac:dyDescent="0.2">
      <c r="A73" s="16"/>
      <c r="B73" s="30" t="s">
        <v>21</v>
      </c>
      <c r="C73" s="1" t="s">
        <v>76</v>
      </c>
      <c r="D73" s="31">
        <v>1</v>
      </c>
      <c r="E73" s="31" t="s">
        <v>26</v>
      </c>
      <c r="F73" s="31">
        <v>0</v>
      </c>
      <c r="G73" s="31">
        <v>0</v>
      </c>
      <c r="H73" s="31">
        <f t="shared" si="37"/>
        <v>0</v>
      </c>
      <c r="I73" s="31">
        <f t="shared" si="38"/>
        <v>0</v>
      </c>
      <c r="J73" s="103"/>
      <c r="K73" s="23"/>
    </row>
    <row r="74" spans="1:11" s="12" customFormat="1" x14ac:dyDescent="0.2">
      <c r="A74" s="16"/>
      <c r="B74" s="165" t="s">
        <v>234</v>
      </c>
      <c r="C74" s="165"/>
      <c r="D74" s="166"/>
      <c r="E74" s="166"/>
      <c r="F74" s="166"/>
      <c r="G74" s="166"/>
      <c r="H74" s="166"/>
      <c r="I74" s="166"/>
      <c r="J74" s="101">
        <f>SUM(H75:H81)</f>
        <v>0</v>
      </c>
      <c r="K74" s="101">
        <f>SUM(I75:I81)</f>
        <v>0</v>
      </c>
    </row>
    <row r="75" spans="1:11" s="12" customFormat="1" x14ac:dyDescent="0.2">
      <c r="A75" s="16"/>
      <c r="B75" s="14" t="s">
        <v>18</v>
      </c>
      <c r="C75" s="2" t="s">
        <v>62</v>
      </c>
      <c r="D75" s="74">
        <v>29.7</v>
      </c>
      <c r="E75" s="25" t="s">
        <v>30</v>
      </c>
      <c r="F75" s="25">
        <v>0</v>
      </c>
      <c r="G75" s="25">
        <v>0</v>
      </c>
      <c r="H75" s="25">
        <f>D75*F75</f>
        <v>0</v>
      </c>
      <c r="I75" s="25">
        <f>D75*G75</f>
        <v>0</v>
      </c>
      <c r="J75" s="20"/>
      <c r="K75" s="20"/>
    </row>
    <row r="76" spans="1:11" s="12" customFormat="1" x14ac:dyDescent="0.2">
      <c r="A76" s="16"/>
      <c r="B76" s="14" t="s">
        <v>19</v>
      </c>
      <c r="C76" s="9" t="s">
        <v>63</v>
      </c>
      <c r="D76" s="74">
        <f>2.1*2+1.15*2+2.1*2.1+1.5*2.4</f>
        <v>14.51</v>
      </c>
      <c r="E76" s="25" t="s">
        <v>30</v>
      </c>
      <c r="F76" s="25">
        <v>0</v>
      </c>
      <c r="G76" s="25">
        <v>0</v>
      </c>
      <c r="H76" s="25">
        <f t="shared" ref="H76:H79" si="39">D76*F76</f>
        <v>0</v>
      </c>
      <c r="I76" s="25">
        <f t="shared" ref="I76:I79" si="40">D76*G76</f>
        <v>0</v>
      </c>
      <c r="J76" s="20"/>
      <c r="K76" s="20"/>
    </row>
    <row r="77" spans="1:11" s="12" customFormat="1" ht="26" x14ac:dyDescent="0.2">
      <c r="A77" s="16"/>
      <c r="B77" s="14" t="s">
        <v>20</v>
      </c>
      <c r="C77" s="9" t="s">
        <v>64</v>
      </c>
      <c r="D77" s="74">
        <v>7.15</v>
      </c>
      <c r="E77" s="25" t="s">
        <v>30</v>
      </c>
      <c r="F77" s="25">
        <v>0</v>
      </c>
      <c r="G77" s="25">
        <v>0</v>
      </c>
      <c r="H77" s="25">
        <f t="shared" si="39"/>
        <v>0</v>
      </c>
      <c r="I77" s="25">
        <f t="shared" si="40"/>
        <v>0</v>
      </c>
      <c r="J77" s="23"/>
      <c r="K77" s="23"/>
    </row>
    <row r="78" spans="1:11" s="12" customFormat="1" ht="91" x14ac:dyDescent="0.2">
      <c r="A78" s="16"/>
      <c r="B78" s="14" t="s">
        <v>21</v>
      </c>
      <c r="C78" s="9" t="s">
        <v>65</v>
      </c>
      <c r="D78" s="74">
        <v>7.15</v>
      </c>
      <c r="E78" s="25" t="s">
        <v>30</v>
      </c>
      <c r="F78" s="25">
        <v>0</v>
      </c>
      <c r="G78" s="25">
        <v>0</v>
      </c>
      <c r="H78" s="25">
        <f t="shared" si="39"/>
        <v>0</v>
      </c>
      <c r="I78" s="25">
        <f t="shared" si="40"/>
        <v>0</v>
      </c>
      <c r="J78" s="23"/>
      <c r="K78" s="23"/>
    </row>
    <row r="79" spans="1:11" s="12" customFormat="1" ht="26" x14ac:dyDescent="0.2">
      <c r="A79" s="16"/>
      <c r="B79" s="14" t="s">
        <v>22</v>
      </c>
      <c r="C79" s="9" t="s">
        <v>66</v>
      </c>
      <c r="D79" s="74">
        <v>23.85</v>
      </c>
      <c r="E79" s="25" t="s">
        <v>31</v>
      </c>
      <c r="F79" s="25">
        <v>0</v>
      </c>
      <c r="G79" s="25">
        <v>0</v>
      </c>
      <c r="H79" s="25">
        <f t="shared" si="39"/>
        <v>0</v>
      </c>
      <c r="I79" s="25">
        <f t="shared" si="40"/>
        <v>0</v>
      </c>
      <c r="J79" s="23"/>
      <c r="K79" s="23"/>
    </row>
    <row r="80" spans="1:11" s="12" customFormat="1" ht="39" x14ac:dyDescent="0.2">
      <c r="A80" s="16"/>
      <c r="B80" s="17" t="s">
        <v>24</v>
      </c>
      <c r="C80" s="9" t="s">
        <v>77</v>
      </c>
      <c r="D80" s="75">
        <f>1.5*1.8</f>
        <v>2.7</v>
      </c>
      <c r="E80" s="29" t="s">
        <v>30</v>
      </c>
      <c r="F80" s="29">
        <v>0</v>
      </c>
      <c r="G80" s="29">
        <v>0</v>
      </c>
      <c r="H80" s="29">
        <f>D80*F80</f>
        <v>0</v>
      </c>
      <c r="I80" s="29">
        <f>D80*G80</f>
        <v>0</v>
      </c>
      <c r="J80" s="23"/>
      <c r="K80" s="23"/>
    </row>
    <row r="81" spans="1:11" s="12" customFormat="1" ht="26" x14ac:dyDescent="0.2">
      <c r="A81" s="16"/>
      <c r="B81" s="17" t="s">
        <v>25</v>
      </c>
      <c r="C81" s="98" t="s">
        <v>67</v>
      </c>
      <c r="D81" s="105">
        <v>16</v>
      </c>
      <c r="E81" s="99" t="s">
        <v>42</v>
      </c>
      <c r="F81" s="99">
        <v>0</v>
      </c>
      <c r="G81" s="99">
        <v>0</v>
      </c>
      <c r="H81" s="99">
        <f t="shared" ref="H81" si="41">D81*F81</f>
        <v>0</v>
      </c>
      <c r="I81" s="99">
        <f t="shared" ref="I81" si="42">D81*G81</f>
        <v>0</v>
      </c>
      <c r="J81" s="23"/>
      <c r="K81" s="23"/>
    </row>
    <row r="82" spans="1:11" s="12" customFormat="1" x14ac:dyDescent="0.2">
      <c r="A82" s="16"/>
      <c r="B82" s="158" t="s">
        <v>6</v>
      </c>
      <c r="C82" s="158"/>
      <c r="D82" s="158"/>
      <c r="E82" s="158"/>
      <c r="F82" s="158"/>
      <c r="G82" s="158"/>
      <c r="H82" s="158"/>
      <c r="I82" s="158"/>
      <c r="J82" s="106">
        <f>SUM(J36:J81)</f>
        <v>0</v>
      </c>
      <c r="K82" s="106">
        <f>SUM(K36:K81)</f>
        <v>0</v>
      </c>
    </row>
    <row r="83" spans="1:11" s="12" customFormat="1" x14ac:dyDescent="0.2">
      <c r="A83" s="16"/>
      <c r="B83" s="15"/>
      <c r="C83" s="15"/>
      <c r="D83" s="22"/>
      <c r="E83" s="22"/>
      <c r="F83" s="22"/>
      <c r="G83" s="22"/>
      <c r="H83" s="22"/>
      <c r="I83" s="22"/>
      <c r="J83" s="49"/>
      <c r="K83" s="49"/>
    </row>
    <row r="84" spans="1:11" s="12" customFormat="1" x14ac:dyDescent="0.2">
      <c r="A84" s="16"/>
      <c r="B84" s="17"/>
      <c r="C84" s="18"/>
      <c r="D84" s="28"/>
      <c r="E84" s="28"/>
      <c r="F84" s="28"/>
      <c r="G84" s="28"/>
      <c r="H84" s="28"/>
      <c r="I84" s="28"/>
      <c r="J84" s="19"/>
      <c r="K84" s="20"/>
    </row>
    <row r="85" spans="1:11" s="12" customFormat="1" x14ac:dyDescent="0.2">
      <c r="A85" s="16"/>
      <c r="B85" s="15"/>
      <c r="C85" s="15"/>
      <c r="D85" s="22"/>
      <c r="E85" s="22"/>
      <c r="F85" s="22"/>
      <c r="G85" s="22"/>
      <c r="H85" s="22"/>
      <c r="I85" s="22"/>
      <c r="J85" s="49"/>
      <c r="K85" s="49"/>
    </row>
    <row r="86" spans="1:11" s="12" customFormat="1" x14ac:dyDescent="0.2">
      <c r="A86" s="16"/>
      <c r="B86" s="15"/>
      <c r="C86" s="15"/>
      <c r="D86" s="22"/>
      <c r="E86" s="22"/>
      <c r="F86" s="22"/>
      <c r="G86" s="22"/>
      <c r="H86" s="22"/>
      <c r="I86" s="22"/>
      <c r="J86" s="49"/>
      <c r="K86" s="49"/>
    </row>
    <row r="87" spans="1:11" s="12" customFormat="1" x14ac:dyDescent="0.2">
      <c r="A87" s="16"/>
      <c r="B87" s="15"/>
      <c r="C87" s="15"/>
      <c r="D87" s="22"/>
      <c r="E87" s="22"/>
      <c r="F87" s="22"/>
      <c r="G87" s="22"/>
      <c r="H87" s="22"/>
      <c r="I87" s="22"/>
      <c r="J87" s="49"/>
      <c r="K87" s="49"/>
    </row>
    <row r="88" spans="1:11" s="12" customFormat="1" x14ac:dyDescent="0.2">
      <c r="A88" s="16"/>
      <c r="B88" s="15"/>
      <c r="C88" s="15"/>
      <c r="D88" s="22"/>
      <c r="E88" s="22"/>
      <c r="F88" s="22"/>
      <c r="G88" s="22"/>
      <c r="H88" s="22"/>
      <c r="I88" s="22"/>
      <c r="J88" s="49"/>
      <c r="K88" s="49"/>
    </row>
    <row r="89" spans="1:11" s="12" customFormat="1" x14ac:dyDescent="0.2">
      <c r="A89" s="16"/>
      <c r="B89" s="15"/>
      <c r="C89" s="15"/>
      <c r="D89" s="22"/>
      <c r="E89" s="22"/>
      <c r="F89" s="22"/>
      <c r="G89" s="22"/>
      <c r="H89" s="22"/>
      <c r="I89" s="22"/>
      <c r="J89" s="49"/>
      <c r="K89" s="49"/>
    </row>
    <row r="90" spans="1:11" s="12" customFormat="1" x14ac:dyDescent="0.2">
      <c r="A90" s="16"/>
      <c r="B90" s="15"/>
      <c r="C90" s="15"/>
      <c r="D90" s="22"/>
      <c r="E90" s="22"/>
      <c r="F90" s="22"/>
      <c r="G90" s="22"/>
      <c r="H90" s="22"/>
      <c r="I90" s="22"/>
      <c r="J90" s="49"/>
      <c r="K90" s="49"/>
    </row>
    <row r="91" spans="1:11" s="12" customFormat="1" x14ac:dyDescent="0.2">
      <c r="A91" s="16"/>
      <c r="B91" s="15"/>
      <c r="C91" s="15"/>
      <c r="D91" s="22"/>
      <c r="E91" s="22"/>
      <c r="F91" s="22"/>
      <c r="G91" s="22"/>
      <c r="H91" s="22"/>
      <c r="I91" s="22"/>
      <c r="J91" s="49"/>
      <c r="K91" s="49"/>
    </row>
    <row r="92" spans="1:11" s="12" customFormat="1" x14ac:dyDescent="0.2">
      <c r="A92" s="16"/>
      <c r="B92" s="15"/>
      <c r="C92" s="15"/>
      <c r="D92" s="22"/>
      <c r="E92" s="22"/>
      <c r="F92" s="22"/>
      <c r="G92" s="22"/>
      <c r="H92" s="22"/>
      <c r="I92" s="22"/>
      <c r="J92" s="49"/>
      <c r="K92" s="49"/>
    </row>
    <row r="93" spans="1:11" s="12" customFormat="1" x14ac:dyDescent="0.2">
      <c r="A93" s="16"/>
      <c r="B93" s="15"/>
      <c r="C93" s="15"/>
      <c r="D93" s="22"/>
      <c r="E93" s="22"/>
      <c r="F93" s="22"/>
      <c r="G93" s="22"/>
      <c r="H93" s="22"/>
      <c r="I93" s="22"/>
      <c r="J93" s="49"/>
      <c r="K93" s="49"/>
    </row>
    <row r="94" spans="1:11" s="12" customFormat="1" x14ac:dyDescent="0.2">
      <c r="A94" s="16"/>
      <c r="B94" s="15"/>
      <c r="C94" s="15"/>
      <c r="D94" s="22"/>
      <c r="E94" s="22"/>
      <c r="F94" s="22"/>
      <c r="G94" s="22"/>
      <c r="H94" s="22"/>
      <c r="I94" s="22"/>
      <c r="J94" s="49"/>
      <c r="K94" s="49"/>
    </row>
    <row r="95" spans="1:11" s="12" customFormat="1" x14ac:dyDescent="0.2">
      <c r="A95" s="16"/>
      <c r="B95" s="15"/>
      <c r="C95" s="15"/>
      <c r="D95" s="22"/>
      <c r="E95" s="22"/>
      <c r="F95" s="22"/>
      <c r="G95" s="22"/>
      <c r="H95" s="22"/>
      <c r="I95" s="22"/>
      <c r="J95" s="49"/>
      <c r="K95" s="49"/>
    </row>
    <row r="96" spans="1:11" s="12" customFormat="1" x14ac:dyDescent="0.2">
      <c r="A96" s="16"/>
      <c r="B96" s="15"/>
      <c r="C96" s="15"/>
      <c r="D96" s="22"/>
      <c r="E96" s="22"/>
      <c r="F96" s="22"/>
      <c r="G96" s="22"/>
      <c r="H96" s="22"/>
      <c r="I96" s="22"/>
      <c r="J96" s="49"/>
      <c r="K96" s="49"/>
    </row>
    <row r="97" spans="1:11" s="12" customFormat="1" x14ac:dyDescent="0.2">
      <c r="A97" s="16"/>
      <c r="B97" s="15"/>
      <c r="C97" s="15"/>
      <c r="D97" s="22"/>
      <c r="E97" s="22"/>
      <c r="F97" s="22"/>
      <c r="G97" s="22"/>
      <c r="H97" s="22"/>
      <c r="I97" s="22"/>
      <c r="J97" s="49"/>
      <c r="K97" s="49"/>
    </row>
    <row r="98" spans="1:11" s="12" customFormat="1" x14ac:dyDescent="0.2">
      <c r="A98" s="16"/>
      <c r="B98" s="15"/>
      <c r="C98" s="15"/>
      <c r="D98" s="22"/>
      <c r="E98" s="22"/>
      <c r="F98" s="22"/>
      <c r="G98" s="22"/>
      <c r="H98" s="22"/>
      <c r="I98" s="22"/>
      <c r="J98" s="49"/>
      <c r="K98" s="49"/>
    </row>
    <row r="99" spans="1:11" s="12" customFormat="1" x14ac:dyDescent="0.2">
      <c r="A99" s="16"/>
      <c r="B99" s="15"/>
      <c r="C99" s="15"/>
      <c r="D99" s="22"/>
      <c r="E99" s="22"/>
      <c r="F99" s="22"/>
      <c r="G99" s="22"/>
      <c r="H99" s="22"/>
      <c r="I99" s="22"/>
      <c r="J99" s="49"/>
      <c r="K99" s="49"/>
    </row>
    <row r="100" spans="1:11" s="12" customFormat="1" x14ac:dyDescent="0.2">
      <c r="A100" s="16"/>
      <c r="B100" s="15"/>
      <c r="C100" s="15"/>
      <c r="D100" s="22"/>
      <c r="E100" s="22"/>
      <c r="F100" s="22"/>
      <c r="G100" s="22"/>
      <c r="H100" s="22"/>
      <c r="I100" s="22"/>
      <c r="J100" s="49"/>
      <c r="K100" s="49"/>
    </row>
    <row r="101" spans="1:11" s="12" customFormat="1" x14ac:dyDescent="0.2">
      <c r="A101" s="16"/>
      <c r="B101" s="15"/>
      <c r="C101" s="15"/>
      <c r="D101" s="22"/>
      <c r="E101" s="22"/>
      <c r="F101" s="22"/>
      <c r="G101" s="22"/>
      <c r="H101" s="22"/>
      <c r="I101" s="22"/>
      <c r="J101" s="49"/>
      <c r="K101" s="49"/>
    </row>
    <row r="102" spans="1:11" s="12" customFormat="1" x14ac:dyDescent="0.2">
      <c r="A102" s="16"/>
      <c r="B102" s="15"/>
      <c r="C102" s="15"/>
      <c r="D102" s="22"/>
      <c r="E102" s="22"/>
      <c r="F102" s="22"/>
      <c r="G102" s="22"/>
      <c r="H102" s="22"/>
      <c r="I102" s="22"/>
      <c r="J102" s="49"/>
      <c r="K102" s="49"/>
    </row>
    <row r="103" spans="1:11" s="12" customFormat="1" x14ac:dyDescent="0.2">
      <c r="A103" s="16"/>
      <c r="B103" s="15"/>
      <c r="C103" s="15"/>
      <c r="D103" s="22"/>
      <c r="E103" s="22"/>
      <c r="F103" s="22"/>
      <c r="G103" s="22"/>
      <c r="H103" s="22"/>
      <c r="I103" s="22"/>
      <c r="J103" s="49"/>
      <c r="K103" s="49"/>
    </row>
    <row r="104" spans="1:11" s="12" customFormat="1" x14ac:dyDescent="0.2">
      <c r="A104" s="16"/>
      <c r="B104" s="15"/>
      <c r="C104" s="15"/>
      <c r="D104" s="22"/>
      <c r="E104" s="22"/>
      <c r="F104" s="22"/>
      <c r="G104" s="22"/>
      <c r="H104" s="22"/>
      <c r="I104" s="22"/>
      <c r="J104" s="49"/>
      <c r="K104" s="49"/>
    </row>
    <row r="105" spans="1:11" s="12" customFormat="1" x14ac:dyDescent="0.2">
      <c r="A105" s="16"/>
      <c r="B105" s="15"/>
      <c r="C105" s="15"/>
      <c r="D105" s="22"/>
      <c r="E105" s="22"/>
      <c r="F105" s="22"/>
      <c r="G105" s="22"/>
      <c r="H105" s="22"/>
      <c r="I105" s="22"/>
      <c r="J105" s="49"/>
      <c r="K105" s="49"/>
    </row>
    <row r="106" spans="1:11" s="12" customFormat="1" x14ac:dyDescent="0.2">
      <c r="A106" s="16"/>
      <c r="B106" s="15"/>
      <c r="C106" s="15"/>
      <c r="D106" s="22"/>
      <c r="E106" s="22"/>
      <c r="F106" s="22"/>
      <c r="G106" s="22"/>
      <c r="H106" s="22"/>
      <c r="I106" s="22"/>
      <c r="J106" s="49"/>
      <c r="K106" s="49"/>
    </row>
    <row r="107" spans="1:11" s="12" customFormat="1" x14ac:dyDescent="0.2">
      <c r="A107" s="16"/>
      <c r="B107" s="15"/>
      <c r="C107" s="15"/>
      <c r="D107" s="22"/>
      <c r="E107" s="22"/>
      <c r="F107" s="22"/>
      <c r="G107" s="22"/>
      <c r="H107" s="22"/>
      <c r="I107" s="22"/>
      <c r="J107" s="49"/>
      <c r="K107" s="49"/>
    </row>
    <row r="108" spans="1:11" s="12" customFormat="1" x14ac:dyDescent="0.2">
      <c r="A108" s="16"/>
      <c r="B108" s="15"/>
      <c r="C108" s="15"/>
      <c r="D108" s="22"/>
      <c r="E108" s="22"/>
      <c r="F108" s="22"/>
      <c r="G108" s="22"/>
      <c r="H108" s="22"/>
      <c r="I108" s="22"/>
      <c r="J108" s="49"/>
      <c r="K108" s="49"/>
    </row>
    <row r="109" spans="1:11" s="12" customFormat="1" x14ac:dyDescent="0.2">
      <c r="A109" s="16"/>
      <c r="B109" s="15"/>
      <c r="C109" s="15"/>
      <c r="D109" s="22"/>
      <c r="E109" s="22"/>
      <c r="F109" s="22"/>
      <c r="G109" s="22"/>
      <c r="H109" s="22"/>
      <c r="I109" s="22"/>
      <c r="J109" s="49"/>
      <c r="K109" s="49"/>
    </row>
    <row r="110" spans="1:11" s="12" customFormat="1" x14ac:dyDescent="0.2">
      <c r="A110" s="16"/>
      <c r="B110" s="15"/>
      <c r="C110" s="15"/>
      <c r="D110" s="22"/>
      <c r="E110" s="22"/>
      <c r="F110" s="22"/>
      <c r="G110" s="22"/>
      <c r="H110" s="22"/>
      <c r="I110" s="22"/>
      <c r="J110" s="49"/>
      <c r="K110" s="49"/>
    </row>
    <row r="111" spans="1:11" s="12" customFormat="1" x14ac:dyDescent="0.2">
      <c r="A111" s="16"/>
      <c r="B111" s="15"/>
      <c r="C111" s="15"/>
      <c r="D111" s="22"/>
      <c r="E111" s="22"/>
      <c r="F111" s="22"/>
      <c r="G111" s="22"/>
      <c r="H111" s="22"/>
      <c r="I111" s="22"/>
      <c r="J111" s="49"/>
      <c r="K111" s="49"/>
    </row>
    <row r="112" spans="1:11" x14ac:dyDescent="0.2">
      <c r="A112" s="45"/>
      <c r="B112" s="44"/>
      <c r="C112" s="44"/>
      <c r="D112" s="54"/>
      <c r="E112" s="54"/>
      <c r="F112" s="54"/>
      <c r="G112" s="54"/>
      <c r="H112" s="54"/>
      <c r="I112" s="54"/>
      <c r="J112" s="93"/>
      <c r="K112" s="93"/>
    </row>
    <row r="113" spans="1:11" x14ac:dyDescent="0.2">
      <c r="A113" s="45"/>
      <c r="B113" s="161"/>
      <c r="C113" s="161"/>
      <c r="D113" s="162"/>
      <c r="E113" s="162"/>
      <c r="F113" s="162"/>
      <c r="G113" s="162"/>
      <c r="H113" s="162"/>
      <c r="I113" s="162"/>
      <c r="J113" s="21"/>
      <c r="K113" s="21"/>
    </row>
    <row r="114" spans="1:11" x14ac:dyDescent="0.2">
      <c r="A114" s="45"/>
      <c r="B114" s="37"/>
      <c r="C114" s="38"/>
      <c r="D114" s="46"/>
      <c r="E114" s="47"/>
      <c r="F114" s="48"/>
      <c r="G114" s="48"/>
      <c r="H114" s="48"/>
      <c r="I114" s="48"/>
      <c r="J114" s="49"/>
      <c r="K114" s="49"/>
    </row>
    <row r="115" spans="1:11" x14ac:dyDescent="0.2">
      <c r="A115" s="45"/>
      <c r="B115" s="161"/>
      <c r="C115" s="161"/>
      <c r="D115" s="162"/>
      <c r="E115" s="162"/>
      <c r="F115" s="162"/>
      <c r="G115" s="162"/>
      <c r="H115" s="162"/>
      <c r="I115" s="162"/>
      <c r="J115" s="21"/>
      <c r="K115" s="21"/>
    </row>
    <row r="116" spans="1:11" x14ac:dyDescent="0.2">
      <c r="A116" s="45"/>
      <c r="B116" s="17"/>
      <c r="C116" s="18"/>
      <c r="D116" s="21"/>
      <c r="E116" s="21"/>
      <c r="F116" s="21"/>
      <c r="G116" s="21"/>
      <c r="H116" s="21"/>
      <c r="I116" s="21"/>
      <c r="J116" s="21"/>
      <c r="K116" s="21"/>
    </row>
    <row r="117" spans="1:11" x14ac:dyDescent="0.2">
      <c r="A117" s="45"/>
      <c r="B117" s="163"/>
      <c r="C117" s="163"/>
      <c r="D117" s="164"/>
      <c r="E117" s="164"/>
      <c r="F117" s="164"/>
      <c r="G117" s="164"/>
      <c r="H117" s="164"/>
      <c r="I117" s="164"/>
      <c r="J117" s="49"/>
      <c r="K117" s="49"/>
    </row>
  </sheetData>
  <mergeCells count="18">
    <mergeCell ref="B1:I1"/>
    <mergeCell ref="B3:I3"/>
    <mergeCell ref="B9:I9"/>
    <mergeCell ref="B13:I13"/>
    <mergeCell ref="B20:I20"/>
    <mergeCell ref="B23:I23"/>
    <mergeCell ref="B27:I27"/>
    <mergeCell ref="B32:I32"/>
    <mergeCell ref="B69:I69"/>
    <mergeCell ref="B74:I74"/>
    <mergeCell ref="B115:I115"/>
    <mergeCell ref="B117:I117"/>
    <mergeCell ref="B59:I59"/>
    <mergeCell ref="B82:I82"/>
    <mergeCell ref="B34:I34"/>
    <mergeCell ref="B36:I36"/>
    <mergeCell ref="B57:I57"/>
    <mergeCell ref="B113:I113"/>
  </mergeCells>
  <phoneticPr fontId="15" type="noConversion"/>
  <pageMargins left="0.7" right="0.7" top="0.75" bottom="0.75" header="0.3" footer="0.3"/>
  <pageSetup paperSize="9" scale="65" orientation="portrait" r:id="rId1"/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</sheetPr>
  <dimension ref="A1:K138"/>
  <sheetViews>
    <sheetView topLeftCell="A12" workbookViewId="0">
      <selection activeCell="J47" sqref="J47"/>
    </sheetView>
  </sheetViews>
  <sheetFormatPr baseColWidth="10" defaultColWidth="8.83203125" defaultRowHeight="15" x14ac:dyDescent="0.2"/>
  <cols>
    <col min="1" max="1" width="2.6640625" style="16" bestFit="1" customWidth="1"/>
    <col min="2" max="2" width="8.83203125" style="12"/>
    <col min="3" max="3" width="36.5" style="12" customWidth="1"/>
    <col min="4" max="5" width="8.83203125" style="12"/>
    <col min="6" max="6" width="12" style="12" bestFit="1" customWidth="1"/>
    <col min="7" max="7" width="8.83203125" style="12"/>
    <col min="8" max="8" width="10.5" style="12" bestFit="1" customWidth="1"/>
    <col min="9" max="9" width="8.83203125" style="12"/>
    <col min="10" max="10" width="10.5" style="92" bestFit="1" customWidth="1"/>
    <col min="11" max="11" width="9.5" style="92" customWidth="1"/>
    <col min="12" max="16384" width="8.83203125" style="12"/>
  </cols>
  <sheetData>
    <row r="1" spans="1:11" x14ac:dyDescent="0.2">
      <c r="A1" s="80" t="s">
        <v>18</v>
      </c>
      <c r="B1" s="157" t="s">
        <v>105</v>
      </c>
      <c r="C1" s="157"/>
      <c r="D1" s="157"/>
      <c r="E1" s="157"/>
      <c r="F1" s="157"/>
      <c r="G1" s="157"/>
      <c r="H1" s="157"/>
      <c r="I1" s="157"/>
      <c r="J1" s="89"/>
      <c r="K1" s="89"/>
    </row>
    <row r="2" spans="1:11" x14ac:dyDescent="0.2">
      <c r="B2" s="3" t="s">
        <v>9</v>
      </c>
      <c r="C2" s="5" t="s">
        <v>10</v>
      </c>
      <c r="D2" s="3" t="s">
        <v>11</v>
      </c>
      <c r="E2" s="6" t="s">
        <v>12</v>
      </c>
      <c r="F2" s="4" t="s">
        <v>13</v>
      </c>
      <c r="G2" s="4" t="s">
        <v>14</v>
      </c>
      <c r="H2" s="4" t="s">
        <v>15</v>
      </c>
      <c r="I2" s="7" t="s">
        <v>16</v>
      </c>
      <c r="J2" s="8" t="s">
        <v>17</v>
      </c>
      <c r="K2" s="8" t="s">
        <v>33</v>
      </c>
    </row>
    <row r="3" spans="1:11" x14ac:dyDescent="0.2">
      <c r="B3" s="160" t="s">
        <v>106</v>
      </c>
      <c r="C3" s="160"/>
      <c r="D3" s="160"/>
      <c r="E3" s="160"/>
      <c r="F3" s="160"/>
      <c r="G3" s="160"/>
      <c r="H3" s="160"/>
      <c r="I3" s="160"/>
      <c r="J3" s="101">
        <f>SUM(H4:H10)</f>
        <v>0</v>
      </c>
      <c r="K3" s="101">
        <f>SUM(I4:I10)</f>
        <v>0</v>
      </c>
    </row>
    <row r="4" spans="1:11" x14ac:dyDescent="0.2">
      <c r="B4" s="14" t="s">
        <v>18</v>
      </c>
      <c r="C4" s="2" t="s">
        <v>104</v>
      </c>
      <c r="D4" s="77">
        <v>1.5</v>
      </c>
      <c r="E4" s="50" t="s">
        <v>42</v>
      </c>
      <c r="F4" s="50">
        <v>0</v>
      </c>
      <c r="G4" s="50">
        <v>0</v>
      </c>
      <c r="H4" s="50">
        <f>D4*F4</f>
        <v>0</v>
      </c>
      <c r="I4" s="50">
        <f>D4*G4</f>
        <v>0</v>
      </c>
      <c r="J4" s="19"/>
      <c r="K4" s="20"/>
    </row>
    <row r="5" spans="1:11" ht="26" x14ac:dyDescent="0.2">
      <c r="B5" s="14" t="s">
        <v>19</v>
      </c>
      <c r="C5" s="9" t="s">
        <v>108</v>
      </c>
      <c r="D5" s="77">
        <v>40</v>
      </c>
      <c r="E5" s="50" t="s">
        <v>31</v>
      </c>
      <c r="F5" s="50">
        <v>0</v>
      </c>
      <c r="G5" s="50">
        <v>0</v>
      </c>
      <c r="H5" s="50">
        <f>D5*F5</f>
        <v>0</v>
      </c>
      <c r="I5" s="50">
        <f t="shared" ref="I5:I6" si="0">D5*G5</f>
        <v>0</v>
      </c>
      <c r="J5" s="19"/>
      <c r="K5" s="20"/>
    </row>
    <row r="6" spans="1:11" ht="26" x14ac:dyDescent="0.2">
      <c r="B6" s="14" t="s">
        <v>20</v>
      </c>
      <c r="C6" s="9" t="s">
        <v>120</v>
      </c>
      <c r="D6" s="77">
        <v>297.5</v>
      </c>
      <c r="E6" s="50" t="s">
        <v>30</v>
      </c>
      <c r="F6" s="50">
        <v>0</v>
      </c>
      <c r="G6" s="50">
        <v>0</v>
      </c>
      <c r="H6" s="50">
        <f t="shared" ref="H6" si="1">D6*F6</f>
        <v>0</v>
      </c>
      <c r="I6" s="50">
        <f t="shared" si="0"/>
        <v>0</v>
      </c>
      <c r="J6" s="19"/>
      <c r="K6" s="20"/>
    </row>
    <row r="7" spans="1:11" ht="26" x14ac:dyDescent="0.2">
      <c r="B7" s="14" t="s">
        <v>21</v>
      </c>
      <c r="C7" s="9" t="s">
        <v>127</v>
      </c>
      <c r="D7" s="77">
        <v>140.4</v>
      </c>
      <c r="E7" s="50" t="s">
        <v>30</v>
      </c>
      <c r="F7" s="50">
        <v>0</v>
      </c>
      <c r="G7" s="50">
        <v>0</v>
      </c>
      <c r="H7" s="50">
        <f t="shared" ref="H7:H8" si="2">D7*F7</f>
        <v>0</v>
      </c>
      <c r="I7" s="50">
        <f t="shared" ref="I7:I8" si="3">D7*G7</f>
        <v>0</v>
      </c>
      <c r="J7" s="19"/>
      <c r="K7" s="20"/>
    </row>
    <row r="8" spans="1:11" ht="26" x14ac:dyDescent="0.2">
      <c r="B8" s="14" t="s">
        <v>22</v>
      </c>
      <c r="C8" s="9" t="s">
        <v>121</v>
      </c>
      <c r="D8" s="74">
        <v>40</v>
      </c>
      <c r="E8" s="25" t="s">
        <v>42</v>
      </c>
      <c r="F8" s="25">
        <v>0</v>
      </c>
      <c r="G8" s="25">
        <v>0</v>
      </c>
      <c r="H8" s="50">
        <f t="shared" si="2"/>
        <v>0</v>
      </c>
      <c r="I8" s="50">
        <f t="shared" si="3"/>
        <v>0</v>
      </c>
      <c r="J8" s="19"/>
      <c r="K8" s="20"/>
    </row>
    <row r="9" spans="1:11" ht="39" x14ac:dyDescent="0.2">
      <c r="B9" s="14" t="s">
        <v>24</v>
      </c>
      <c r="C9" s="9" t="s">
        <v>123</v>
      </c>
      <c r="D9" s="74">
        <v>51.21</v>
      </c>
      <c r="E9" s="25" t="s">
        <v>30</v>
      </c>
      <c r="F9" s="25">
        <v>0</v>
      </c>
      <c r="G9" s="25">
        <v>0</v>
      </c>
      <c r="H9" s="50">
        <f t="shared" ref="H9:H10" si="4">D9*F9</f>
        <v>0</v>
      </c>
      <c r="I9" s="50">
        <f t="shared" ref="I9:I10" si="5">D9*G9</f>
        <v>0</v>
      </c>
      <c r="J9" s="21"/>
      <c r="K9" s="21"/>
    </row>
    <row r="10" spans="1:11" ht="52" x14ac:dyDescent="0.2">
      <c r="B10" s="17" t="s">
        <v>25</v>
      </c>
      <c r="C10" s="9" t="s">
        <v>198</v>
      </c>
      <c r="D10" s="25">
        <v>5</v>
      </c>
      <c r="E10" s="25" t="s">
        <v>26</v>
      </c>
      <c r="F10" s="25">
        <v>0</v>
      </c>
      <c r="G10" s="25">
        <v>0</v>
      </c>
      <c r="H10" s="50">
        <f t="shared" si="4"/>
        <v>0</v>
      </c>
      <c r="I10" s="50">
        <f t="shared" si="5"/>
        <v>0</v>
      </c>
      <c r="J10" s="21"/>
      <c r="K10" s="21"/>
    </row>
    <row r="11" spans="1:11" x14ac:dyDescent="0.2">
      <c r="B11" s="160" t="s">
        <v>133</v>
      </c>
      <c r="C11" s="160"/>
      <c r="D11" s="160"/>
      <c r="E11" s="160"/>
      <c r="F11" s="160"/>
      <c r="G11" s="160"/>
      <c r="H11" s="160"/>
      <c r="I11" s="160"/>
      <c r="J11" s="101">
        <f>SUM(H12:H16)</f>
        <v>0</v>
      </c>
      <c r="K11" s="101">
        <f>SUM(I12:I16)</f>
        <v>0</v>
      </c>
    </row>
    <row r="12" spans="1:11" ht="39" x14ac:dyDescent="0.2">
      <c r="B12" s="14" t="s">
        <v>18</v>
      </c>
      <c r="C12" s="9" t="s">
        <v>220</v>
      </c>
      <c r="D12" s="77">
        <v>2.8</v>
      </c>
      <c r="E12" s="50" t="s">
        <v>30</v>
      </c>
      <c r="F12" s="50">
        <v>0</v>
      </c>
      <c r="G12" s="50">
        <v>0</v>
      </c>
      <c r="H12" s="50">
        <f>D12*F12</f>
        <v>0</v>
      </c>
      <c r="I12" s="50">
        <f>D12*G12</f>
        <v>0</v>
      </c>
      <c r="J12" s="21"/>
      <c r="K12" s="21"/>
    </row>
    <row r="13" spans="1:11" x14ac:dyDescent="0.2">
      <c r="B13" s="14" t="s">
        <v>19</v>
      </c>
      <c r="C13" s="9" t="s">
        <v>221</v>
      </c>
      <c r="D13" s="77">
        <v>1</v>
      </c>
      <c r="E13" s="50" t="s">
        <v>42</v>
      </c>
      <c r="F13" s="50">
        <v>0</v>
      </c>
      <c r="G13" s="50">
        <v>0</v>
      </c>
      <c r="H13" s="50">
        <f>D13*F13</f>
        <v>0</v>
      </c>
      <c r="I13" s="50">
        <f>D13*G13</f>
        <v>0</v>
      </c>
      <c r="J13" s="21"/>
      <c r="K13" s="21"/>
    </row>
    <row r="14" spans="1:11" ht="26" x14ac:dyDescent="0.2">
      <c r="B14" s="14" t="s">
        <v>20</v>
      </c>
      <c r="C14" s="9" t="s">
        <v>135</v>
      </c>
      <c r="D14" s="77">
        <v>4.42</v>
      </c>
      <c r="E14" s="50" t="s">
        <v>31</v>
      </c>
      <c r="F14" s="50">
        <v>0</v>
      </c>
      <c r="G14" s="50">
        <v>0</v>
      </c>
      <c r="H14" s="50">
        <f>D14*F14</f>
        <v>0</v>
      </c>
      <c r="I14" s="50">
        <f>D14*G14</f>
        <v>0</v>
      </c>
      <c r="J14" s="21"/>
      <c r="K14" s="21"/>
    </row>
    <row r="15" spans="1:11" x14ac:dyDescent="0.2">
      <c r="B15" s="14" t="s">
        <v>218</v>
      </c>
      <c r="C15" s="9" t="s">
        <v>143</v>
      </c>
      <c r="D15" s="74">
        <v>5</v>
      </c>
      <c r="E15" s="25" t="s">
        <v>30</v>
      </c>
      <c r="F15" s="25">
        <v>0</v>
      </c>
      <c r="G15" s="25">
        <v>0</v>
      </c>
      <c r="H15" s="25">
        <f t="shared" ref="H15:H16" si="6">D15*F15</f>
        <v>0</v>
      </c>
      <c r="I15" s="25">
        <f t="shared" ref="I15:I16" si="7">D15*G15</f>
        <v>0</v>
      </c>
      <c r="J15" s="21"/>
      <c r="K15" s="21"/>
    </row>
    <row r="16" spans="1:11" ht="26" x14ac:dyDescent="0.2">
      <c r="B16" s="14" t="s">
        <v>219</v>
      </c>
      <c r="C16" s="9" t="s">
        <v>138</v>
      </c>
      <c r="D16" s="74">
        <v>12.5</v>
      </c>
      <c r="E16" s="25" t="s">
        <v>31</v>
      </c>
      <c r="F16" s="25">
        <v>0</v>
      </c>
      <c r="G16" s="25">
        <v>0</v>
      </c>
      <c r="H16" s="25">
        <f t="shared" si="6"/>
        <v>0</v>
      </c>
      <c r="I16" s="25">
        <f t="shared" si="7"/>
        <v>0</v>
      </c>
      <c r="J16" s="21"/>
      <c r="K16" s="21"/>
    </row>
    <row r="17" spans="2:11" x14ac:dyDescent="0.2">
      <c r="B17" s="160" t="s">
        <v>134</v>
      </c>
      <c r="C17" s="160"/>
      <c r="D17" s="160"/>
      <c r="E17" s="160"/>
      <c r="F17" s="160"/>
      <c r="G17" s="160"/>
      <c r="H17" s="160"/>
      <c r="I17" s="160"/>
      <c r="J17" s="101">
        <f>SUM(H18:H38)</f>
        <v>0</v>
      </c>
      <c r="K17" s="101">
        <f>SUM(I18:I38)</f>
        <v>0</v>
      </c>
    </row>
    <row r="18" spans="2:11" x14ac:dyDescent="0.2">
      <c r="B18" s="14" t="s">
        <v>18</v>
      </c>
      <c r="C18" s="9" t="s">
        <v>109</v>
      </c>
      <c r="D18" s="74">
        <f>D20+D19</f>
        <v>661.52</v>
      </c>
      <c r="E18" s="25" t="s">
        <v>30</v>
      </c>
      <c r="F18" s="25">
        <v>0</v>
      </c>
      <c r="G18" s="25">
        <v>0</v>
      </c>
      <c r="H18" s="25">
        <f>D18*F18</f>
        <v>0</v>
      </c>
      <c r="I18" s="25">
        <f>D18*G18</f>
        <v>0</v>
      </c>
      <c r="J18" s="19"/>
      <c r="K18" s="20"/>
    </row>
    <row r="19" spans="2:11" ht="26" x14ac:dyDescent="0.2">
      <c r="B19" s="14" t="s">
        <v>19</v>
      </c>
      <c r="C19" s="9" t="s">
        <v>136</v>
      </c>
      <c r="D19" s="74">
        <v>150</v>
      </c>
      <c r="E19" s="25" t="s">
        <v>30</v>
      </c>
      <c r="F19" s="25">
        <v>0</v>
      </c>
      <c r="G19" s="25">
        <v>0</v>
      </c>
      <c r="H19" s="25">
        <f>D19*F19</f>
        <v>0</v>
      </c>
      <c r="I19" s="25">
        <f t="shared" ref="I19:I20" si="8">D19*G19</f>
        <v>0</v>
      </c>
      <c r="J19" s="19"/>
      <c r="K19" s="20"/>
    </row>
    <row r="20" spans="2:11" ht="26" x14ac:dyDescent="0.2">
      <c r="B20" s="14" t="s">
        <v>20</v>
      </c>
      <c r="C20" s="9" t="s">
        <v>137</v>
      </c>
      <c r="D20" s="74">
        <f>D22</f>
        <v>511.52</v>
      </c>
      <c r="E20" s="25" t="s">
        <v>30</v>
      </c>
      <c r="F20" s="25">
        <v>0</v>
      </c>
      <c r="G20" s="25">
        <v>0</v>
      </c>
      <c r="H20" s="25">
        <f t="shared" ref="H20" si="9">D20*F20</f>
        <v>0</v>
      </c>
      <c r="I20" s="25">
        <f t="shared" si="8"/>
        <v>0</v>
      </c>
      <c r="J20" s="19"/>
      <c r="K20" s="20"/>
    </row>
    <row r="21" spans="2:11" ht="26" x14ac:dyDescent="0.2">
      <c r="B21" s="14" t="s">
        <v>21</v>
      </c>
      <c r="C21" s="9" t="s">
        <v>119</v>
      </c>
      <c r="D21" s="74">
        <v>30</v>
      </c>
      <c r="E21" s="25" t="s">
        <v>30</v>
      </c>
      <c r="F21" s="25">
        <v>0</v>
      </c>
      <c r="G21" s="25">
        <v>0</v>
      </c>
      <c r="H21" s="25">
        <f t="shared" ref="H21:H28" si="10">D21*F21</f>
        <v>0</v>
      </c>
      <c r="I21" s="25">
        <f t="shared" ref="I21:I28" si="11">D21*G21</f>
        <v>0</v>
      </c>
      <c r="J21" s="21"/>
      <c r="K21" s="21"/>
    </row>
    <row r="22" spans="2:11" ht="26" x14ac:dyDescent="0.2">
      <c r="B22" s="17" t="s">
        <v>22</v>
      </c>
      <c r="C22" s="9" t="s">
        <v>122</v>
      </c>
      <c r="D22" s="74">
        <f>D23+D24</f>
        <v>511.52</v>
      </c>
      <c r="E22" s="25" t="s">
        <v>30</v>
      </c>
      <c r="F22" s="25">
        <v>0</v>
      </c>
      <c r="G22" s="25">
        <v>0</v>
      </c>
      <c r="H22" s="25">
        <f t="shared" si="10"/>
        <v>0</v>
      </c>
      <c r="I22" s="25">
        <f t="shared" si="11"/>
        <v>0</v>
      </c>
      <c r="J22" s="21"/>
      <c r="K22" s="21"/>
    </row>
    <row r="23" spans="2:11" ht="26" x14ac:dyDescent="0.2">
      <c r="B23" s="17" t="s">
        <v>24</v>
      </c>
      <c r="C23" s="9" t="s">
        <v>117</v>
      </c>
      <c r="D23" s="74">
        <v>150</v>
      </c>
      <c r="E23" s="25" t="s">
        <v>30</v>
      </c>
      <c r="F23" s="25">
        <v>0</v>
      </c>
      <c r="G23" s="25">
        <v>0</v>
      </c>
      <c r="H23" s="25">
        <f t="shared" si="10"/>
        <v>0</v>
      </c>
      <c r="I23" s="25">
        <f t="shared" si="11"/>
        <v>0</v>
      </c>
      <c r="J23" s="21"/>
      <c r="K23" s="21"/>
    </row>
    <row r="24" spans="2:11" ht="26" x14ac:dyDescent="0.2">
      <c r="B24" s="17" t="s">
        <v>25</v>
      </c>
      <c r="C24" s="9" t="s">
        <v>222</v>
      </c>
      <c r="D24" s="74">
        <v>361.52</v>
      </c>
      <c r="E24" s="25" t="s">
        <v>30</v>
      </c>
      <c r="F24" s="25">
        <v>0</v>
      </c>
      <c r="G24" s="25">
        <v>0</v>
      </c>
      <c r="H24" s="25">
        <f t="shared" si="10"/>
        <v>0</v>
      </c>
      <c r="I24" s="25">
        <f t="shared" si="11"/>
        <v>0</v>
      </c>
      <c r="J24" s="21"/>
      <c r="K24" s="21"/>
    </row>
    <row r="25" spans="2:11" ht="26" x14ac:dyDescent="0.2">
      <c r="B25" s="17" t="s">
        <v>28</v>
      </c>
      <c r="C25" s="9" t="s">
        <v>148</v>
      </c>
      <c r="D25" s="74">
        <v>31.05</v>
      </c>
      <c r="E25" s="25" t="s">
        <v>31</v>
      </c>
      <c r="F25" s="25">
        <v>0</v>
      </c>
      <c r="G25" s="25">
        <v>0</v>
      </c>
      <c r="H25" s="25">
        <f t="shared" si="10"/>
        <v>0</v>
      </c>
      <c r="I25" s="25">
        <f t="shared" si="11"/>
        <v>0</v>
      </c>
      <c r="J25" s="21"/>
      <c r="K25" s="21"/>
    </row>
    <row r="26" spans="2:11" ht="26" x14ac:dyDescent="0.2">
      <c r="B26" s="17" t="s">
        <v>29</v>
      </c>
      <c r="C26" s="9" t="s">
        <v>128</v>
      </c>
      <c r="D26" s="74">
        <v>19.55</v>
      </c>
      <c r="E26" s="25" t="s">
        <v>31</v>
      </c>
      <c r="F26" s="25">
        <v>0</v>
      </c>
      <c r="G26" s="25">
        <v>0</v>
      </c>
      <c r="H26" s="25">
        <f t="shared" si="10"/>
        <v>0</v>
      </c>
      <c r="I26" s="25">
        <f t="shared" si="11"/>
        <v>0</v>
      </c>
      <c r="J26" s="21"/>
      <c r="K26" s="21"/>
    </row>
    <row r="27" spans="2:11" x14ac:dyDescent="0.2">
      <c r="B27" s="17" t="s">
        <v>118</v>
      </c>
      <c r="C27" s="9" t="s">
        <v>129</v>
      </c>
      <c r="D27" s="74">
        <v>94.87</v>
      </c>
      <c r="E27" s="25" t="s">
        <v>31</v>
      </c>
      <c r="F27" s="25">
        <v>0</v>
      </c>
      <c r="G27" s="25">
        <v>0</v>
      </c>
      <c r="H27" s="25">
        <f t="shared" si="10"/>
        <v>0</v>
      </c>
      <c r="I27" s="25">
        <f t="shared" si="11"/>
        <v>0</v>
      </c>
      <c r="J27" s="21"/>
      <c r="K27" s="21"/>
    </row>
    <row r="28" spans="2:11" x14ac:dyDescent="0.2">
      <c r="B28" s="17" t="s">
        <v>126</v>
      </c>
      <c r="C28" s="9" t="s">
        <v>130</v>
      </c>
      <c r="D28" s="74">
        <v>19.22</v>
      </c>
      <c r="E28" s="25" t="s">
        <v>31</v>
      </c>
      <c r="F28" s="25">
        <v>0</v>
      </c>
      <c r="G28" s="25">
        <v>0</v>
      </c>
      <c r="H28" s="25">
        <f t="shared" si="10"/>
        <v>0</v>
      </c>
      <c r="I28" s="25">
        <f t="shared" si="11"/>
        <v>0</v>
      </c>
      <c r="J28" s="21"/>
      <c r="K28" s="21"/>
    </row>
    <row r="29" spans="2:11" ht="26" x14ac:dyDescent="0.2">
      <c r="B29" s="17" t="s">
        <v>140</v>
      </c>
      <c r="C29" s="9" t="s">
        <v>223</v>
      </c>
      <c r="D29" s="74">
        <v>47.6</v>
      </c>
      <c r="E29" s="25" t="s">
        <v>31</v>
      </c>
      <c r="F29" s="25">
        <v>0</v>
      </c>
      <c r="G29" s="25">
        <v>0</v>
      </c>
      <c r="H29" s="25">
        <f t="shared" ref="H29" si="12">D29*F29</f>
        <v>0</v>
      </c>
      <c r="I29" s="25">
        <f t="shared" ref="I29" si="13">D29*G29</f>
        <v>0</v>
      </c>
      <c r="J29" s="21"/>
      <c r="K29" s="21"/>
    </row>
    <row r="30" spans="2:11" ht="26" x14ac:dyDescent="0.2">
      <c r="B30" s="17" t="s">
        <v>141</v>
      </c>
      <c r="C30" s="9" t="s">
        <v>149</v>
      </c>
      <c r="D30" s="74">
        <v>40.1</v>
      </c>
      <c r="E30" s="25" t="s">
        <v>31</v>
      </c>
      <c r="F30" s="25">
        <v>0</v>
      </c>
      <c r="G30" s="25">
        <v>0</v>
      </c>
      <c r="H30" s="25">
        <f t="shared" ref="H30:H31" si="14">D30*F30</f>
        <v>0</v>
      </c>
      <c r="I30" s="25">
        <f t="shared" ref="I30:I31" si="15">D30*G30</f>
        <v>0</v>
      </c>
      <c r="J30" s="21"/>
      <c r="K30" s="21"/>
    </row>
    <row r="31" spans="2:11" x14ac:dyDescent="0.2">
      <c r="B31" s="51" t="s">
        <v>142</v>
      </c>
      <c r="C31" s="9" t="s">
        <v>143</v>
      </c>
      <c r="D31" s="74">
        <v>40.1</v>
      </c>
      <c r="E31" s="25" t="s">
        <v>30</v>
      </c>
      <c r="F31" s="25">
        <v>0</v>
      </c>
      <c r="G31" s="25">
        <v>0</v>
      </c>
      <c r="H31" s="25">
        <f t="shared" si="14"/>
        <v>0</v>
      </c>
      <c r="I31" s="25">
        <f t="shared" si="15"/>
        <v>0</v>
      </c>
      <c r="J31" s="21"/>
      <c r="K31" s="21"/>
    </row>
    <row r="32" spans="2:11" ht="26" x14ac:dyDescent="0.2">
      <c r="B32" s="17" t="s">
        <v>144</v>
      </c>
      <c r="C32" s="9" t="s">
        <v>150</v>
      </c>
      <c r="D32" s="74">
        <v>9.41</v>
      </c>
      <c r="E32" s="25" t="s">
        <v>31</v>
      </c>
      <c r="F32" s="25">
        <v>0</v>
      </c>
      <c r="G32" s="25">
        <v>0</v>
      </c>
      <c r="H32" s="25">
        <f t="shared" ref="H32" si="16">D32*F32</f>
        <v>0</v>
      </c>
      <c r="I32" s="25">
        <f t="shared" ref="I32" si="17">D32*G32</f>
        <v>0</v>
      </c>
      <c r="J32" s="21"/>
      <c r="K32" s="21"/>
    </row>
    <row r="33" spans="2:11" x14ac:dyDescent="0.2">
      <c r="B33" s="17" t="s">
        <v>154</v>
      </c>
      <c r="C33" s="9" t="s">
        <v>143</v>
      </c>
      <c r="D33" s="74">
        <v>4</v>
      </c>
      <c r="E33" s="25" t="s">
        <v>30</v>
      </c>
      <c r="F33" s="25">
        <v>0</v>
      </c>
      <c r="G33" s="25">
        <v>0</v>
      </c>
      <c r="H33" s="25">
        <f t="shared" ref="H33" si="18">D33*F33</f>
        <v>0</v>
      </c>
      <c r="I33" s="25">
        <f t="shared" ref="I33" si="19">D33*G33</f>
        <v>0</v>
      </c>
      <c r="J33" s="21"/>
      <c r="K33" s="21"/>
    </row>
    <row r="34" spans="2:11" x14ac:dyDescent="0.2">
      <c r="B34" s="17" t="s">
        <v>152</v>
      </c>
      <c r="C34" s="9" t="s">
        <v>109</v>
      </c>
      <c r="D34" s="74">
        <f>19.74+17.58</f>
        <v>37.319999999999993</v>
      </c>
      <c r="E34" s="25" t="s">
        <v>30</v>
      </c>
      <c r="F34" s="25">
        <v>0</v>
      </c>
      <c r="G34" s="25">
        <v>0</v>
      </c>
      <c r="H34" s="25">
        <f>D34*F34</f>
        <v>0</v>
      </c>
      <c r="I34" s="25">
        <f>D34*G34</f>
        <v>0</v>
      </c>
      <c r="J34" s="21"/>
      <c r="K34" s="21"/>
    </row>
    <row r="35" spans="2:11" x14ac:dyDescent="0.2">
      <c r="B35" s="17" t="s">
        <v>153</v>
      </c>
      <c r="C35" s="9" t="s">
        <v>175</v>
      </c>
      <c r="D35" s="74">
        <f>D34*0.2</f>
        <v>7.4639999999999986</v>
      </c>
      <c r="E35" s="25" t="s">
        <v>42</v>
      </c>
      <c r="F35" s="25">
        <v>0</v>
      </c>
      <c r="G35" s="25">
        <v>0</v>
      </c>
      <c r="H35" s="25">
        <f>D35*F35</f>
        <v>0</v>
      </c>
      <c r="I35" s="25">
        <f>D35*G35</f>
        <v>0</v>
      </c>
      <c r="J35" s="21"/>
      <c r="K35" s="21"/>
    </row>
    <row r="36" spans="2:11" x14ac:dyDescent="0.2">
      <c r="B36" s="17" t="s">
        <v>146</v>
      </c>
      <c r="C36" s="9" t="s">
        <v>199</v>
      </c>
      <c r="D36" s="74">
        <v>95</v>
      </c>
      <c r="E36" s="25" t="s">
        <v>31</v>
      </c>
      <c r="F36" s="25">
        <v>0</v>
      </c>
      <c r="G36" s="25">
        <v>0</v>
      </c>
      <c r="H36" s="25">
        <f t="shared" ref="H36" si="20">D36*F36</f>
        <v>0</v>
      </c>
      <c r="I36" s="25">
        <f t="shared" ref="I36" si="21">D36*G36</f>
        <v>0</v>
      </c>
      <c r="J36" s="21"/>
      <c r="K36" s="21"/>
    </row>
    <row r="37" spans="2:11" ht="52" x14ac:dyDescent="0.2">
      <c r="B37" s="17" t="s">
        <v>151</v>
      </c>
      <c r="C37" s="9" t="s">
        <v>200</v>
      </c>
      <c r="D37" s="25">
        <v>1</v>
      </c>
      <c r="E37" s="25" t="s">
        <v>26</v>
      </c>
      <c r="F37" s="25">
        <v>0</v>
      </c>
      <c r="G37" s="25">
        <v>0</v>
      </c>
      <c r="H37" s="25">
        <f t="shared" ref="H37" si="22">D37*F37</f>
        <v>0</v>
      </c>
      <c r="I37" s="25">
        <f t="shared" ref="I37" si="23">D37*G37</f>
        <v>0</v>
      </c>
      <c r="J37" s="21"/>
      <c r="K37" s="21"/>
    </row>
    <row r="38" spans="2:11" x14ac:dyDescent="0.2">
      <c r="B38" s="17" t="s">
        <v>151</v>
      </c>
      <c r="C38" s="9" t="s">
        <v>186</v>
      </c>
      <c r="D38" s="50">
        <v>22.5</v>
      </c>
      <c r="E38" s="50" t="s">
        <v>31</v>
      </c>
      <c r="F38" s="50">
        <v>0</v>
      </c>
      <c r="G38" s="50">
        <v>0</v>
      </c>
      <c r="H38" s="50">
        <f t="shared" ref="H38" si="24">D38*F38</f>
        <v>0</v>
      </c>
      <c r="I38" s="50">
        <f t="shared" ref="I38" si="25">D38*G38</f>
        <v>0</v>
      </c>
      <c r="J38" s="21"/>
      <c r="K38" s="21"/>
    </row>
    <row r="39" spans="2:11" x14ac:dyDescent="0.2">
      <c r="B39" s="160" t="s">
        <v>107</v>
      </c>
      <c r="C39" s="160"/>
      <c r="D39" s="160"/>
      <c r="E39" s="160"/>
      <c r="F39" s="160"/>
      <c r="G39" s="160"/>
      <c r="H39" s="160"/>
      <c r="I39" s="160"/>
      <c r="J39" s="101">
        <f>SUM(H40:H42)</f>
        <v>0</v>
      </c>
      <c r="K39" s="101">
        <f>SUM(I40:I42)</f>
        <v>0</v>
      </c>
    </row>
    <row r="40" spans="2:11" ht="26" x14ac:dyDescent="0.2">
      <c r="B40" s="14" t="s">
        <v>18</v>
      </c>
      <c r="C40" s="9" t="s">
        <v>115</v>
      </c>
      <c r="D40" s="25">
        <f>D41*0.2</f>
        <v>22.494</v>
      </c>
      <c r="E40" s="25" t="s">
        <v>42</v>
      </c>
      <c r="F40" s="25">
        <v>0</v>
      </c>
      <c r="G40" s="25">
        <v>0</v>
      </c>
      <c r="H40" s="25">
        <f>D40*F40</f>
        <v>0</v>
      </c>
      <c r="I40" s="25">
        <f>D40*G40</f>
        <v>0</v>
      </c>
      <c r="J40" s="10"/>
      <c r="K40" s="20"/>
    </row>
    <row r="41" spans="2:11" ht="26" x14ac:dyDescent="0.2">
      <c r="B41" s="14" t="s">
        <v>19</v>
      </c>
      <c r="C41" s="9" t="s">
        <v>114</v>
      </c>
      <c r="D41" s="25">
        <v>112.47</v>
      </c>
      <c r="E41" s="25" t="s">
        <v>30</v>
      </c>
      <c r="F41" s="25">
        <v>0</v>
      </c>
      <c r="G41" s="25">
        <v>0</v>
      </c>
      <c r="H41" s="25">
        <f>D41*F41</f>
        <v>0</v>
      </c>
      <c r="I41" s="25">
        <f t="shared" ref="I41:I42" si="26">D41*G41</f>
        <v>0</v>
      </c>
      <c r="J41" s="10"/>
      <c r="K41" s="20"/>
    </row>
    <row r="42" spans="2:11" ht="39" x14ac:dyDescent="0.2">
      <c r="B42" s="14" t="s">
        <v>20</v>
      </c>
      <c r="C42" s="9" t="s">
        <v>197</v>
      </c>
      <c r="D42" s="25">
        <v>9</v>
      </c>
      <c r="E42" s="25" t="s">
        <v>26</v>
      </c>
      <c r="F42" s="25">
        <v>0</v>
      </c>
      <c r="G42" s="25">
        <v>0</v>
      </c>
      <c r="H42" s="25">
        <f t="shared" ref="H42" si="27">D42*F42</f>
        <v>0</v>
      </c>
      <c r="I42" s="25">
        <f t="shared" si="26"/>
        <v>0</v>
      </c>
      <c r="J42" s="10"/>
      <c r="K42" s="20"/>
    </row>
    <row r="43" spans="2:11" x14ac:dyDescent="0.2">
      <c r="B43" s="160" t="s">
        <v>110</v>
      </c>
      <c r="C43" s="160"/>
      <c r="D43" s="160"/>
      <c r="E43" s="160"/>
      <c r="F43" s="160"/>
      <c r="G43" s="160"/>
      <c r="H43" s="160"/>
      <c r="I43" s="160"/>
      <c r="J43" s="101">
        <f>SUM(H44:H50)</f>
        <v>0</v>
      </c>
      <c r="K43" s="101">
        <f>SUM(I44:I50)</f>
        <v>0</v>
      </c>
    </row>
    <row r="44" spans="2:11" ht="26" x14ac:dyDescent="0.2">
      <c r="B44" s="14" t="s">
        <v>18</v>
      </c>
      <c r="C44" s="9" t="s">
        <v>111</v>
      </c>
      <c r="D44" s="50">
        <v>5</v>
      </c>
      <c r="E44" s="50" t="s">
        <v>26</v>
      </c>
      <c r="F44" s="50">
        <v>0</v>
      </c>
      <c r="G44" s="50">
        <v>0</v>
      </c>
      <c r="H44" s="50">
        <f t="shared" ref="H44:H48" si="28">D44*F44</f>
        <v>0</v>
      </c>
      <c r="I44" s="50">
        <f>D44*G44</f>
        <v>0</v>
      </c>
      <c r="J44" s="10"/>
      <c r="K44" s="20"/>
    </row>
    <row r="45" spans="2:11" x14ac:dyDescent="0.2">
      <c r="B45" s="14" t="s">
        <v>19</v>
      </c>
      <c r="C45" s="9" t="s">
        <v>112</v>
      </c>
      <c r="D45" s="50">
        <v>7</v>
      </c>
      <c r="E45" s="50" t="s">
        <v>26</v>
      </c>
      <c r="F45" s="50">
        <v>0</v>
      </c>
      <c r="G45" s="50">
        <v>0</v>
      </c>
      <c r="H45" s="50">
        <f t="shared" si="28"/>
        <v>0</v>
      </c>
      <c r="I45" s="50">
        <f t="shared" ref="I45" si="29">D45*G45</f>
        <v>0</v>
      </c>
      <c r="J45" s="10"/>
      <c r="K45" s="20"/>
    </row>
    <row r="46" spans="2:11" ht="26" x14ac:dyDescent="0.2">
      <c r="B46" s="14" t="s">
        <v>20</v>
      </c>
      <c r="C46" s="9" t="s">
        <v>113</v>
      </c>
      <c r="D46" s="50">
        <v>1</v>
      </c>
      <c r="E46" s="50" t="s">
        <v>26</v>
      </c>
      <c r="F46" s="50">
        <v>0</v>
      </c>
      <c r="G46" s="50">
        <v>0</v>
      </c>
      <c r="H46" s="50">
        <f t="shared" si="28"/>
        <v>0</v>
      </c>
      <c r="I46" s="50">
        <f t="shared" ref="I46" si="30">D46*G46</f>
        <v>0</v>
      </c>
      <c r="J46" s="10"/>
      <c r="K46" s="20"/>
    </row>
    <row r="47" spans="2:11" ht="39" x14ac:dyDescent="0.2">
      <c r="B47" s="14" t="s">
        <v>21</v>
      </c>
      <c r="C47" s="66" t="s">
        <v>177</v>
      </c>
      <c r="D47" s="61">
        <v>4.0199999999999996</v>
      </c>
      <c r="E47" s="67" t="s">
        <v>30</v>
      </c>
      <c r="F47" s="68">
        <v>0</v>
      </c>
      <c r="G47" s="68">
        <v>0</v>
      </c>
      <c r="H47" s="50">
        <f t="shared" ref="H47" si="31">D47*F47</f>
        <v>0</v>
      </c>
      <c r="I47" s="50">
        <f t="shared" ref="I47" si="32">D47*G47</f>
        <v>0</v>
      </c>
      <c r="J47" s="10"/>
      <c r="K47" s="20"/>
    </row>
    <row r="48" spans="2:11" x14ac:dyDescent="0.2">
      <c r="B48" s="14" t="s">
        <v>22</v>
      </c>
      <c r="C48" s="9" t="s">
        <v>145</v>
      </c>
      <c r="D48" s="50">
        <v>1</v>
      </c>
      <c r="E48" s="50" t="s">
        <v>26</v>
      </c>
      <c r="F48" s="50">
        <v>0</v>
      </c>
      <c r="G48" s="50">
        <v>0</v>
      </c>
      <c r="H48" s="50">
        <f t="shared" si="28"/>
        <v>0</v>
      </c>
      <c r="I48" s="50">
        <f t="shared" ref="I48" si="33">D48*G48</f>
        <v>0</v>
      </c>
      <c r="J48" s="28"/>
      <c r="K48" s="21"/>
    </row>
    <row r="49" spans="2:11" ht="39" x14ac:dyDescent="0.2">
      <c r="B49" s="17" t="s">
        <v>24</v>
      </c>
      <c r="C49" s="9" t="s">
        <v>228</v>
      </c>
      <c r="D49" s="50">
        <v>2</v>
      </c>
      <c r="E49" s="50" t="s">
        <v>26</v>
      </c>
      <c r="F49" s="50">
        <v>0</v>
      </c>
      <c r="G49" s="50">
        <v>0</v>
      </c>
      <c r="H49" s="50">
        <f t="shared" ref="H49:H50" si="34">D49*F49</f>
        <v>0</v>
      </c>
      <c r="I49" s="50">
        <f t="shared" ref="I49:I50" si="35">D49*G49</f>
        <v>0</v>
      </c>
      <c r="J49" s="28"/>
      <c r="K49" s="21"/>
    </row>
    <row r="50" spans="2:11" ht="39" x14ac:dyDescent="0.2">
      <c r="B50" s="17" t="s">
        <v>25</v>
      </c>
      <c r="C50" s="9" t="s">
        <v>239</v>
      </c>
      <c r="D50" s="50">
        <v>1</v>
      </c>
      <c r="E50" s="50" t="s">
        <v>26</v>
      </c>
      <c r="F50" s="50">
        <v>0</v>
      </c>
      <c r="G50" s="50">
        <v>0</v>
      </c>
      <c r="H50" s="50">
        <f t="shared" si="34"/>
        <v>0</v>
      </c>
      <c r="I50" s="50">
        <f t="shared" si="35"/>
        <v>0</v>
      </c>
      <c r="J50" s="28"/>
      <c r="K50" s="21"/>
    </row>
    <row r="51" spans="2:11" x14ac:dyDescent="0.2">
      <c r="B51" s="160" t="s">
        <v>73</v>
      </c>
      <c r="C51" s="160"/>
      <c r="D51" s="160"/>
      <c r="E51" s="160"/>
      <c r="F51" s="160"/>
      <c r="G51" s="160"/>
      <c r="H51" s="160"/>
      <c r="I51" s="160"/>
      <c r="J51" s="101">
        <f>SUM(H52:H52)</f>
        <v>0</v>
      </c>
      <c r="K51" s="101">
        <f>SUM(I52:I52)</f>
        <v>0</v>
      </c>
    </row>
    <row r="52" spans="2:11" ht="52" x14ac:dyDescent="0.2">
      <c r="B52" s="14" t="s">
        <v>18</v>
      </c>
      <c r="C52" s="9" t="s">
        <v>54</v>
      </c>
      <c r="D52" s="77">
        <v>30</v>
      </c>
      <c r="E52" s="53" t="s">
        <v>42</v>
      </c>
      <c r="F52" s="50">
        <v>0</v>
      </c>
      <c r="G52" s="50">
        <v>0</v>
      </c>
      <c r="H52" s="50">
        <f t="shared" ref="H52" si="36">D52*F52</f>
        <v>0</v>
      </c>
      <c r="I52" s="50">
        <f t="shared" ref="I52" si="37">D52*G52</f>
        <v>0</v>
      </c>
      <c r="J52" s="10"/>
      <c r="K52" s="13"/>
    </row>
    <row r="53" spans="2:11" x14ac:dyDescent="0.2">
      <c r="B53" s="169" t="s">
        <v>6</v>
      </c>
      <c r="C53" s="169"/>
      <c r="D53" s="169"/>
      <c r="E53" s="169"/>
      <c r="F53" s="169"/>
      <c r="G53" s="169"/>
      <c r="H53" s="169"/>
      <c r="I53" s="169"/>
      <c r="J53" s="102">
        <f>SUM(J3:J52)</f>
        <v>0</v>
      </c>
      <c r="K53" s="102">
        <f>SUM(K3:K52)</f>
        <v>0</v>
      </c>
    </row>
    <row r="54" spans="2:11" x14ac:dyDescent="0.2">
      <c r="B54" s="15"/>
      <c r="C54" s="15"/>
      <c r="D54" s="22"/>
      <c r="E54" s="22"/>
      <c r="F54" s="22"/>
      <c r="G54" s="22"/>
      <c r="H54" s="22"/>
      <c r="I54" s="22"/>
      <c r="J54" s="49"/>
      <c r="K54" s="49"/>
    </row>
    <row r="55" spans="2:11" x14ac:dyDescent="0.2">
      <c r="B55" s="161"/>
      <c r="C55" s="161"/>
      <c r="D55" s="162"/>
      <c r="E55" s="162"/>
      <c r="F55" s="162"/>
      <c r="G55" s="162"/>
      <c r="H55" s="162"/>
      <c r="I55" s="162"/>
      <c r="J55" s="21"/>
      <c r="K55" s="21"/>
    </row>
    <row r="56" spans="2:11" x14ac:dyDescent="0.2">
      <c r="B56" s="37"/>
      <c r="C56" s="38"/>
      <c r="D56" s="37"/>
      <c r="E56" s="38"/>
      <c r="F56" s="39"/>
      <c r="G56" s="39"/>
      <c r="H56" s="39"/>
      <c r="I56" s="39"/>
      <c r="J56" s="40"/>
      <c r="K56" s="40"/>
    </row>
    <row r="57" spans="2:11" x14ac:dyDescent="0.2">
      <c r="B57" s="161"/>
      <c r="C57" s="161"/>
      <c r="D57" s="162"/>
      <c r="E57" s="162"/>
      <c r="F57" s="162"/>
      <c r="G57" s="162"/>
      <c r="H57" s="162"/>
      <c r="I57" s="162"/>
      <c r="J57" s="28"/>
      <c r="K57" s="28"/>
    </row>
    <row r="58" spans="2:11" x14ac:dyDescent="0.2">
      <c r="B58" s="17"/>
      <c r="C58" s="18"/>
      <c r="D58" s="28"/>
      <c r="E58" s="28"/>
      <c r="F58" s="28"/>
      <c r="G58" s="28"/>
      <c r="H58" s="28"/>
      <c r="I58" s="28"/>
      <c r="J58" s="21"/>
      <c r="K58" s="21"/>
    </row>
    <row r="59" spans="2:11" x14ac:dyDescent="0.2">
      <c r="B59" s="17"/>
      <c r="C59" s="18"/>
      <c r="D59" s="28"/>
      <c r="E59" s="28"/>
      <c r="F59" s="28"/>
      <c r="G59" s="28"/>
      <c r="H59" s="28"/>
      <c r="I59" s="28"/>
      <c r="J59" s="21"/>
      <c r="K59" s="21"/>
    </row>
    <row r="60" spans="2:11" x14ac:dyDescent="0.2">
      <c r="B60" s="17"/>
      <c r="C60" s="18"/>
      <c r="D60" s="28"/>
      <c r="E60" s="28"/>
      <c r="F60" s="28"/>
      <c r="G60" s="28"/>
      <c r="H60" s="28"/>
      <c r="I60" s="28"/>
      <c r="J60" s="21"/>
      <c r="K60" s="21"/>
    </row>
    <row r="61" spans="2:11" x14ac:dyDescent="0.2">
      <c r="B61" s="17"/>
      <c r="C61" s="18"/>
      <c r="D61" s="28"/>
      <c r="E61" s="28"/>
      <c r="F61" s="28"/>
      <c r="G61" s="28"/>
      <c r="H61" s="28"/>
      <c r="I61" s="28"/>
      <c r="J61" s="21"/>
      <c r="K61" s="21"/>
    </row>
    <row r="62" spans="2:11" x14ac:dyDescent="0.2">
      <c r="B62" s="17"/>
      <c r="C62" s="18"/>
      <c r="D62" s="28"/>
      <c r="E62" s="28"/>
      <c r="F62" s="28"/>
      <c r="G62" s="28"/>
      <c r="H62" s="28"/>
      <c r="I62" s="28"/>
      <c r="J62" s="21"/>
      <c r="K62" s="21"/>
    </row>
    <row r="63" spans="2:11" x14ac:dyDescent="0.2">
      <c r="B63" s="17"/>
      <c r="C63" s="18"/>
      <c r="D63" s="28"/>
      <c r="E63" s="28"/>
      <c r="F63" s="28"/>
      <c r="G63" s="28"/>
      <c r="H63" s="28"/>
      <c r="I63" s="28"/>
      <c r="J63" s="21"/>
      <c r="K63" s="21"/>
    </row>
    <row r="64" spans="2:11" x14ac:dyDescent="0.2">
      <c r="B64" s="17"/>
      <c r="C64" s="18"/>
      <c r="D64" s="28"/>
      <c r="E64" s="28"/>
      <c r="F64" s="28"/>
      <c r="G64" s="28"/>
      <c r="H64" s="28"/>
      <c r="I64" s="28"/>
      <c r="J64" s="21"/>
      <c r="K64" s="21"/>
    </row>
    <row r="65" spans="2:11" x14ac:dyDescent="0.2">
      <c r="B65" s="17"/>
      <c r="C65" s="18"/>
      <c r="D65" s="28"/>
      <c r="E65" s="28"/>
      <c r="F65" s="28"/>
      <c r="G65" s="28"/>
      <c r="H65" s="28"/>
      <c r="I65" s="28"/>
      <c r="J65" s="21"/>
      <c r="K65" s="21"/>
    </row>
    <row r="66" spans="2:11" x14ac:dyDescent="0.2">
      <c r="B66" s="17"/>
      <c r="C66" s="18"/>
      <c r="D66" s="28"/>
      <c r="E66" s="28"/>
      <c r="F66" s="28"/>
      <c r="G66" s="28"/>
      <c r="H66" s="28"/>
      <c r="I66" s="28"/>
      <c r="J66" s="21"/>
      <c r="K66" s="21"/>
    </row>
    <row r="67" spans="2:11" x14ac:dyDescent="0.2">
      <c r="B67" s="17"/>
      <c r="C67" s="18"/>
      <c r="D67" s="28"/>
      <c r="E67" s="28"/>
      <c r="F67" s="28"/>
      <c r="G67" s="28"/>
      <c r="H67" s="28"/>
      <c r="I67" s="28"/>
      <c r="J67" s="21"/>
      <c r="K67" s="21"/>
    </row>
    <row r="68" spans="2:11" x14ac:dyDescent="0.2">
      <c r="B68" s="161"/>
      <c r="C68" s="161"/>
      <c r="D68" s="162"/>
      <c r="E68" s="162"/>
      <c r="F68" s="162"/>
      <c r="G68" s="162"/>
      <c r="H68" s="162"/>
      <c r="I68" s="162"/>
      <c r="J68" s="28"/>
      <c r="K68" s="28"/>
    </row>
    <row r="69" spans="2:11" x14ac:dyDescent="0.2">
      <c r="B69" s="17"/>
      <c r="C69" s="41"/>
      <c r="D69" s="28"/>
      <c r="E69" s="28"/>
      <c r="F69" s="28"/>
      <c r="G69" s="28"/>
      <c r="H69" s="28"/>
      <c r="I69" s="28"/>
      <c r="J69" s="21"/>
      <c r="K69" s="21"/>
    </row>
    <row r="70" spans="2:11" x14ac:dyDescent="0.2">
      <c r="B70" s="17"/>
      <c r="C70" s="41"/>
      <c r="D70" s="21"/>
      <c r="E70" s="21"/>
      <c r="F70" s="21"/>
      <c r="G70" s="21"/>
      <c r="H70" s="21"/>
      <c r="I70" s="21"/>
      <c r="J70" s="21"/>
      <c r="K70" s="21"/>
    </row>
    <row r="71" spans="2:11" x14ac:dyDescent="0.2">
      <c r="B71" s="161"/>
      <c r="C71" s="161"/>
      <c r="D71" s="162"/>
      <c r="E71" s="162"/>
      <c r="F71" s="162"/>
      <c r="G71" s="162"/>
      <c r="H71" s="162"/>
      <c r="I71" s="162"/>
      <c r="J71" s="28"/>
      <c r="K71" s="28"/>
    </row>
    <row r="72" spans="2:11" x14ac:dyDescent="0.2">
      <c r="B72" s="17"/>
      <c r="C72" s="18"/>
      <c r="D72" s="28"/>
      <c r="E72" s="28"/>
      <c r="F72" s="28"/>
      <c r="G72" s="28"/>
      <c r="H72" s="28"/>
      <c r="I72" s="28"/>
      <c r="J72" s="21"/>
      <c r="K72" s="21"/>
    </row>
    <row r="73" spans="2:11" x14ac:dyDescent="0.2">
      <c r="B73" s="17"/>
      <c r="C73" s="18"/>
      <c r="D73" s="28"/>
      <c r="E73" s="28"/>
      <c r="F73" s="28"/>
      <c r="G73" s="28"/>
      <c r="H73" s="28"/>
      <c r="I73" s="28"/>
      <c r="J73" s="21"/>
      <c r="K73" s="21"/>
    </row>
    <row r="74" spans="2:11" x14ac:dyDescent="0.2">
      <c r="B74" s="17"/>
      <c r="C74" s="18"/>
      <c r="D74" s="28"/>
      <c r="E74" s="28"/>
      <c r="F74" s="28"/>
      <c r="G74" s="28"/>
      <c r="H74" s="28"/>
      <c r="I74" s="28"/>
      <c r="J74" s="21"/>
      <c r="K74" s="21"/>
    </row>
    <row r="75" spans="2:11" x14ac:dyDescent="0.2">
      <c r="B75" s="17"/>
      <c r="C75" s="18"/>
      <c r="D75" s="28"/>
      <c r="E75" s="28"/>
      <c r="F75" s="28"/>
      <c r="G75" s="28"/>
      <c r="H75" s="28"/>
      <c r="I75" s="28"/>
      <c r="J75" s="21"/>
      <c r="K75" s="21"/>
    </row>
    <row r="76" spans="2:11" x14ac:dyDescent="0.2">
      <c r="B76" s="17"/>
      <c r="C76" s="18"/>
      <c r="D76" s="28"/>
      <c r="E76" s="28"/>
      <c r="F76" s="28"/>
      <c r="G76" s="28"/>
      <c r="H76" s="28"/>
      <c r="I76" s="28"/>
      <c r="J76" s="21"/>
      <c r="K76" s="21"/>
    </row>
    <row r="77" spans="2:11" x14ac:dyDescent="0.2">
      <c r="B77" s="17"/>
      <c r="C77" s="18"/>
      <c r="D77" s="28"/>
      <c r="E77" s="28"/>
      <c r="F77" s="28"/>
      <c r="G77" s="28"/>
      <c r="H77" s="28"/>
      <c r="I77" s="28"/>
      <c r="J77" s="21"/>
      <c r="K77" s="21"/>
    </row>
    <row r="78" spans="2:11" x14ac:dyDescent="0.2">
      <c r="B78" s="17"/>
      <c r="C78" s="18"/>
      <c r="D78" s="28"/>
      <c r="E78" s="28"/>
      <c r="F78" s="28"/>
      <c r="G78" s="28"/>
      <c r="H78" s="28"/>
      <c r="I78" s="28"/>
      <c r="J78" s="21"/>
      <c r="K78" s="21"/>
    </row>
    <row r="79" spans="2:11" x14ac:dyDescent="0.2">
      <c r="B79" s="17"/>
      <c r="C79" s="18"/>
      <c r="D79" s="28"/>
      <c r="E79" s="28"/>
      <c r="F79" s="28"/>
      <c r="G79" s="28"/>
      <c r="H79" s="28"/>
      <c r="I79" s="28"/>
      <c r="J79" s="21"/>
      <c r="K79" s="21"/>
    </row>
    <row r="80" spans="2:11" x14ac:dyDescent="0.2">
      <c r="B80" s="17"/>
      <c r="C80" s="18"/>
      <c r="D80" s="28"/>
      <c r="E80" s="28"/>
      <c r="F80" s="28"/>
      <c r="G80" s="28"/>
      <c r="H80" s="28"/>
      <c r="I80" s="28"/>
      <c r="J80" s="21"/>
      <c r="K80" s="21"/>
    </row>
    <row r="81" spans="2:11" x14ac:dyDescent="0.2">
      <c r="B81" s="17"/>
      <c r="C81" s="18"/>
      <c r="D81" s="28"/>
      <c r="E81" s="28"/>
      <c r="F81" s="28"/>
      <c r="G81" s="28"/>
      <c r="H81" s="28"/>
      <c r="I81" s="28"/>
      <c r="J81" s="21"/>
      <c r="K81" s="21"/>
    </row>
    <row r="82" spans="2:11" x14ac:dyDescent="0.2">
      <c r="B82" s="17"/>
      <c r="C82" s="18"/>
      <c r="D82" s="28"/>
      <c r="E82" s="28"/>
      <c r="F82" s="28"/>
      <c r="G82" s="28"/>
      <c r="H82" s="28"/>
      <c r="I82" s="28"/>
      <c r="J82" s="21"/>
      <c r="K82" s="21"/>
    </row>
    <row r="83" spans="2:11" x14ac:dyDescent="0.2">
      <c r="B83" s="161"/>
      <c r="C83" s="161"/>
      <c r="D83" s="162"/>
      <c r="E83" s="162"/>
      <c r="F83" s="162"/>
      <c r="G83" s="162"/>
      <c r="H83" s="162"/>
      <c r="I83" s="162"/>
      <c r="J83" s="28"/>
      <c r="K83" s="28"/>
    </row>
    <row r="84" spans="2:11" x14ac:dyDescent="0.2">
      <c r="B84" s="17"/>
      <c r="C84" s="18"/>
      <c r="D84" s="28"/>
      <c r="E84" s="28"/>
      <c r="F84" s="28"/>
      <c r="G84" s="28"/>
      <c r="H84" s="28"/>
      <c r="I84" s="28"/>
      <c r="J84" s="21"/>
      <c r="K84" s="21"/>
    </row>
    <row r="85" spans="2:11" x14ac:dyDescent="0.2">
      <c r="B85" s="17"/>
      <c r="C85" s="18"/>
      <c r="D85" s="28"/>
      <c r="E85" s="28"/>
      <c r="F85" s="28"/>
      <c r="G85" s="28"/>
      <c r="H85" s="28"/>
      <c r="I85" s="28"/>
      <c r="J85" s="21"/>
      <c r="K85" s="21"/>
    </row>
    <row r="86" spans="2:11" x14ac:dyDescent="0.2">
      <c r="B86" s="17"/>
      <c r="C86" s="18"/>
      <c r="D86" s="28"/>
      <c r="E86" s="28"/>
      <c r="F86" s="28"/>
      <c r="G86" s="28"/>
      <c r="H86" s="28"/>
      <c r="I86" s="28"/>
      <c r="J86" s="21"/>
      <c r="K86" s="21"/>
    </row>
    <row r="87" spans="2:11" x14ac:dyDescent="0.2">
      <c r="B87" s="17"/>
      <c r="C87" s="18"/>
      <c r="D87" s="28"/>
      <c r="E87" s="28"/>
      <c r="F87" s="28"/>
      <c r="G87" s="28"/>
      <c r="H87" s="28"/>
      <c r="I87" s="28"/>
      <c r="J87" s="21"/>
      <c r="K87" s="21"/>
    </row>
    <row r="88" spans="2:11" x14ac:dyDescent="0.2">
      <c r="B88" s="170"/>
      <c r="C88" s="170"/>
      <c r="D88" s="171"/>
      <c r="E88" s="171"/>
      <c r="F88" s="171"/>
      <c r="G88" s="171"/>
      <c r="H88" s="171"/>
      <c r="I88" s="171"/>
      <c r="J88" s="28"/>
      <c r="K88" s="28"/>
    </row>
    <row r="89" spans="2:11" x14ac:dyDescent="0.2">
      <c r="B89" s="17"/>
      <c r="C89" s="18"/>
      <c r="D89" s="28"/>
      <c r="E89" s="28"/>
      <c r="F89" s="28"/>
      <c r="G89" s="28"/>
      <c r="H89" s="28"/>
      <c r="I89" s="28"/>
      <c r="J89" s="21"/>
      <c r="K89" s="21"/>
    </row>
    <row r="90" spans="2:11" x14ac:dyDescent="0.2">
      <c r="B90" s="17"/>
      <c r="C90" s="18"/>
      <c r="D90" s="28"/>
      <c r="E90" s="28"/>
      <c r="F90" s="28"/>
      <c r="G90" s="28"/>
      <c r="H90" s="28"/>
      <c r="I90" s="28"/>
      <c r="J90" s="21"/>
      <c r="K90" s="21"/>
    </row>
    <row r="91" spans="2:11" x14ac:dyDescent="0.2">
      <c r="B91" s="17"/>
      <c r="C91" s="18"/>
      <c r="D91" s="28"/>
      <c r="E91" s="28"/>
      <c r="F91" s="28"/>
      <c r="G91" s="28"/>
      <c r="H91" s="28"/>
      <c r="I91" s="28"/>
      <c r="J91" s="21"/>
      <c r="K91" s="21"/>
    </row>
    <row r="92" spans="2:11" x14ac:dyDescent="0.2">
      <c r="B92" s="17"/>
      <c r="C92" s="18"/>
      <c r="D92" s="28"/>
      <c r="E92" s="28"/>
      <c r="F92" s="28"/>
      <c r="G92" s="28"/>
      <c r="H92" s="28"/>
      <c r="I92" s="28"/>
      <c r="J92" s="21"/>
      <c r="K92" s="21"/>
    </row>
    <row r="93" spans="2:11" x14ac:dyDescent="0.2">
      <c r="B93" s="17"/>
      <c r="C93" s="18"/>
      <c r="D93" s="28"/>
      <c r="E93" s="28"/>
      <c r="F93" s="28"/>
      <c r="G93" s="28"/>
      <c r="H93" s="28"/>
      <c r="I93" s="28"/>
      <c r="J93" s="21"/>
      <c r="K93" s="21"/>
    </row>
    <row r="94" spans="2:11" x14ac:dyDescent="0.2">
      <c r="B94" s="17"/>
      <c r="C94" s="18"/>
      <c r="D94" s="28"/>
      <c r="E94" s="28"/>
      <c r="F94" s="28"/>
      <c r="G94" s="28"/>
      <c r="H94" s="28"/>
      <c r="I94" s="28"/>
      <c r="J94" s="21"/>
      <c r="K94" s="21"/>
    </row>
    <row r="95" spans="2:11" x14ac:dyDescent="0.2">
      <c r="B95" s="17"/>
      <c r="C95" s="18"/>
      <c r="D95" s="21"/>
      <c r="E95" s="21"/>
      <c r="F95" s="21"/>
      <c r="G95" s="21"/>
      <c r="H95" s="21"/>
      <c r="I95" s="21"/>
      <c r="J95" s="21"/>
      <c r="K95" s="21"/>
    </row>
    <row r="96" spans="2:11" x14ac:dyDescent="0.2">
      <c r="B96" s="163"/>
      <c r="C96" s="163"/>
      <c r="D96" s="164"/>
      <c r="E96" s="164"/>
      <c r="F96" s="164"/>
      <c r="G96" s="164"/>
      <c r="H96" s="164"/>
      <c r="I96" s="164"/>
      <c r="J96" s="49"/>
      <c r="K96" s="49"/>
    </row>
    <row r="97" spans="2:11" x14ac:dyDescent="0.2">
      <c r="B97" s="15"/>
      <c r="C97" s="15"/>
      <c r="D97" s="22"/>
      <c r="E97" s="22"/>
      <c r="F97" s="22"/>
      <c r="G97" s="22"/>
      <c r="H97" s="22"/>
      <c r="I97" s="22"/>
      <c r="J97" s="49"/>
      <c r="K97" s="49"/>
    </row>
    <row r="98" spans="2:11" x14ac:dyDescent="0.2">
      <c r="B98" s="15"/>
      <c r="C98" s="15"/>
      <c r="D98" s="22"/>
      <c r="E98" s="22"/>
      <c r="F98" s="22"/>
      <c r="G98" s="22"/>
      <c r="H98" s="22"/>
      <c r="I98" s="22"/>
      <c r="J98" s="49"/>
      <c r="K98" s="49"/>
    </row>
    <row r="99" spans="2:11" x14ac:dyDescent="0.2">
      <c r="B99" s="15"/>
      <c r="C99" s="15"/>
      <c r="D99" s="22"/>
      <c r="E99" s="22"/>
      <c r="F99" s="22"/>
      <c r="G99" s="22"/>
      <c r="H99" s="22"/>
      <c r="I99" s="22"/>
      <c r="J99" s="49"/>
      <c r="K99" s="49"/>
    </row>
    <row r="100" spans="2:11" x14ac:dyDescent="0.2">
      <c r="B100" s="15"/>
      <c r="C100" s="15"/>
      <c r="D100" s="22"/>
      <c r="E100" s="22"/>
      <c r="F100" s="22"/>
      <c r="G100" s="22"/>
      <c r="H100" s="22"/>
      <c r="I100" s="22"/>
      <c r="J100" s="49"/>
      <c r="K100" s="49"/>
    </row>
    <row r="101" spans="2:11" x14ac:dyDescent="0.2">
      <c r="B101" s="15"/>
      <c r="C101" s="15"/>
      <c r="D101" s="22"/>
      <c r="E101" s="22"/>
      <c r="F101" s="22"/>
      <c r="G101" s="22"/>
      <c r="H101" s="22"/>
      <c r="I101" s="22"/>
      <c r="J101" s="49"/>
      <c r="K101" s="49"/>
    </row>
    <row r="102" spans="2:11" x14ac:dyDescent="0.2">
      <c r="B102" s="15"/>
      <c r="C102" s="15"/>
      <c r="D102" s="22"/>
      <c r="E102" s="22"/>
      <c r="F102" s="22"/>
      <c r="G102" s="22"/>
      <c r="H102" s="22"/>
      <c r="I102" s="22"/>
      <c r="J102" s="49"/>
      <c r="K102" s="49"/>
    </row>
    <row r="103" spans="2:11" x14ac:dyDescent="0.2">
      <c r="B103" s="15"/>
      <c r="C103" s="15"/>
      <c r="D103" s="22"/>
      <c r="E103" s="22"/>
      <c r="F103" s="22"/>
      <c r="G103" s="22"/>
      <c r="H103" s="22"/>
      <c r="I103" s="22"/>
      <c r="J103" s="49"/>
      <c r="K103" s="49"/>
    </row>
    <row r="104" spans="2:11" x14ac:dyDescent="0.2">
      <c r="B104" s="15"/>
      <c r="C104" s="15"/>
      <c r="D104" s="22"/>
      <c r="E104" s="22"/>
      <c r="F104" s="22"/>
      <c r="G104" s="22"/>
      <c r="H104" s="22"/>
      <c r="I104" s="22"/>
      <c r="J104" s="49"/>
      <c r="K104" s="49"/>
    </row>
    <row r="105" spans="2:11" x14ac:dyDescent="0.2">
      <c r="B105" s="15"/>
      <c r="C105" s="15"/>
      <c r="D105" s="22"/>
      <c r="E105" s="22"/>
      <c r="F105" s="22"/>
      <c r="G105" s="22"/>
      <c r="H105" s="22"/>
      <c r="I105" s="22"/>
      <c r="J105" s="49"/>
      <c r="K105" s="49"/>
    </row>
    <row r="106" spans="2:11" x14ac:dyDescent="0.2">
      <c r="B106" s="15"/>
      <c r="C106" s="15"/>
      <c r="D106" s="22"/>
      <c r="E106" s="22"/>
      <c r="F106" s="22"/>
      <c r="G106" s="22"/>
      <c r="H106" s="22"/>
      <c r="I106" s="22"/>
      <c r="J106" s="49"/>
      <c r="K106" s="49"/>
    </row>
    <row r="107" spans="2:11" x14ac:dyDescent="0.2">
      <c r="B107" s="15"/>
      <c r="C107" s="15"/>
      <c r="D107" s="22"/>
      <c r="E107" s="22"/>
      <c r="F107" s="22"/>
      <c r="G107" s="22"/>
      <c r="H107" s="22"/>
      <c r="I107" s="22"/>
      <c r="J107" s="49"/>
      <c r="K107" s="49"/>
    </row>
    <row r="108" spans="2:11" x14ac:dyDescent="0.2">
      <c r="B108" s="15"/>
      <c r="C108" s="15"/>
      <c r="D108" s="22"/>
      <c r="E108" s="22"/>
      <c r="F108" s="22"/>
      <c r="G108" s="22"/>
      <c r="H108" s="22"/>
      <c r="I108" s="22"/>
      <c r="J108" s="49"/>
      <c r="K108" s="49"/>
    </row>
    <row r="109" spans="2:11" x14ac:dyDescent="0.2">
      <c r="B109" s="15"/>
      <c r="C109" s="15"/>
      <c r="D109" s="22"/>
      <c r="E109" s="22"/>
      <c r="F109" s="22"/>
      <c r="G109" s="22"/>
      <c r="H109" s="22"/>
      <c r="I109" s="22"/>
      <c r="J109" s="49"/>
      <c r="K109" s="49"/>
    </row>
    <row r="110" spans="2:11" x14ac:dyDescent="0.2">
      <c r="B110" s="15"/>
      <c r="C110" s="15"/>
      <c r="D110" s="22"/>
      <c r="E110" s="22"/>
      <c r="F110" s="22"/>
      <c r="G110" s="22"/>
      <c r="H110" s="22"/>
      <c r="I110" s="22"/>
      <c r="J110" s="49"/>
      <c r="K110" s="49"/>
    </row>
    <row r="111" spans="2:11" x14ac:dyDescent="0.2">
      <c r="B111" s="15"/>
      <c r="C111" s="15"/>
      <c r="D111" s="22"/>
      <c r="E111" s="22"/>
      <c r="F111" s="22"/>
      <c r="G111" s="22"/>
      <c r="H111" s="22"/>
      <c r="I111" s="22"/>
      <c r="J111" s="49"/>
      <c r="K111" s="49"/>
    </row>
    <row r="112" spans="2:11" x14ac:dyDescent="0.2">
      <c r="B112" s="15"/>
      <c r="C112" s="15"/>
      <c r="D112" s="22"/>
      <c r="E112" s="22"/>
      <c r="F112" s="22"/>
      <c r="G112" s="22"/>
      <c r="H112" s="22"/>
      <c r="I112" s="22"/>
      <c r="J112" s="49"/>
      <c r="K112" s="49"/>
    </row>
    <row r="113" spans="2:11" x14ac:dyDescent="0.2">
      <c r="B113" s="15"/>
      <c r="C113" s="15"/>
      <c r="D113" s="22"/>
      <c r="E113" s="22"/>
      <c r="F113" s="22"/>
      <c r="G113" s="22"/>
      <c r="H113" s="22"/>
      <c r="I113" s="22"/>
      <c r="J113" s="49"/>
      <c r="K113" s="49"/>
    </row>
    <row r="114" spans="2:11" x14ac:dyDescent="0.2">
      <c r="B114" s="15"/>
      <c r="C114" s="15"/>
      <c r="D114" s="22"/>
      <c r="E114" s="22"/>
      <c r="F114" s="22"/>
      <c r="G114" s="22"/>
      <c r="H114" s="22"/>
      <c r="I114" s="22"/>
      <c r="J114" s="49"/>
      <c r="K114" s="49"/>
    </row>
    <row r="115" spans="2:11" x14ac:dyDescent="0.2">
      <c r="B115" s="15"/>
      <c r="C115" s="15"/>
      <c r="D115" s="22"/>
      <c r="E115" s="22"/>
      <c r="F115" s="22"/>
      <c r="G115" s="22"/>
      <c r="H115" s="22"/>
      <c r="I115" s="22"/>
      <c r="J115" s="49"/>
      <c r="K115" s="49"/>
    </row>
    <row r="116" spans="2:11" x14ac:dyDescent="0.2">
      <c r="B116" s="15"/>
      <c r="C116" s="15"/>
      <c r="D116" s="22"/>
      <c r="E116" s="22"/>
      <c r="F116" s="22"/>
      <c r="G116" s="22"/>
      <c r="H116" s="22"/>
      <c r="I116" s="22"/>
      <c r="J116" s="49"/>
      <c r="K116" s="49"/>
    </row>
    <row r="117" spans="2:11" x14ac:dyDescent="0.2">
      <c r="B117" s="15"/>
      <c r="C117" s="15"/>
      <c r="D117" s="22"/>
      <c r="E117" s="22"/>
      <c r="F117" s="22"/>
      <c r="G117" s="22"/>
      <c r="H117" s="22"/>
      <c r="I117" s="22"/>
      <c r="J117" s="49"/>
      <c r="K117" s="49"/>
    </row>
    <row r="118" spans="2:11" x14ac:dyDescent="0.2">
      <c r="B118" s="15"/>
      <c r="C118" s="15"/>
      <c r="D118" s="22"/>
      <c r="E118" s="22"/>
      <c r="F118" s="22"/>
      <c r="G118" s="22"/>
      <c r="H118" s="22"/>
      <c r="I118" s="22"/>
      <c r="J118" s="49"/>
      <c r="K118" s="49"/>
    </row>
    <row r="119" spans="2:11" x14ac:dyDescent="0.2">
      <c r="B119" s="15"/>
      <c r="C119" s="15"/>
      <c r="D119" s="22"/>
      <c r="E119" s="22"/>
      <c r="F119" s="22"/>
      <c r="G119" s="22"/>
      <c r="H119" s="22"/>
      <c r="I119" s="22"/>
      <c r="J119" s="49"/>
      <c r="K119" s="49"/>
    </row>
    <row r="120" spans="2:11" x14ac:dyDescent="0.2">
      <c r="B120" s="15"/>
      <c r="C120" s="15"/>
      <c r="D120" s="22"/>
      <c r="E120" s="22"/>
      <c r="F120" s="22"/>
      <c r="G120" s="22"/>
      <c r="H120" s="22"/>
      <c r="I120" s="22"/>
      <c r="J120" s="49"/>
      <c r="K120" s="49"/>
    </row>
    <row r="121" spans="2:11" x14ac:dyDescent="0.2">
      <c r="B121" s="15"/>
      <c r="C121" s="15"/>
      <c r="D121" s="22"/>
      <c r="E121" s="22"/>
      <c r="F121" s="22"/>
      <c r="G121" s="22"/>
      <c r="H121" s="22"/>
      <c r="I121" s="22"/>
      <c r="J121" s="49"/>
      <c r="K121" s="49"/>
    </row>
    <row r="122" spans="2:11" x14ac:dyDescent="0.2">
      <c r="B122" s="15"/>
      <c r="C122" s="15"/>
      <c r="D122" s="22"/>
      <c r="E122" s="22"/>
      <c r="F122" s="22"/>
      <c r="G122" s="22"/>
      <c r="H122" s="22"/>
      <c r="I122" s="22"/>
      <c r="J122" s="49"/>
      <c r="K122" s="49"/>
    </row>
    <row r="123" spans="2:11" x14ac:dyDescent="0.2">
      <c r="B123" s="15"/>
      <c r="C123" s="15"/>
      <c r="D123" s="22"/>
      <c r="E123" s="22"/>
      <c r="F123" s="22"/>
      <c r="G123" s="22"/>
      <c r="H123" s="22"/>
      <c r="I123" s="22"/>
      <c r="J123" s="49"/>
      <c r="K123" s="49"/>
    </row>
    <row r="124" spans="2:11" x14ac:dyDescent="0.2">
      <c r="B124" s="15"/>
      <c r="C124" s="15"/>
      <c r="D124" s="22"/>
      <c r="E124" s="22"/>
      <c r="F124" s="22"/>
      <c r="G124" s="22"/>
      <c r="H124" s="22"/>
      <c r="I124" s="22"/>
      <c r="J124" s="49"/>
      <c r="K124" s="49"/>
    </row>
    <row r="125" spans="2:11" x14ac:dyDescent="0.2">
      <c r="B125" s="15"/>
      <c r="C125" s="15"/>
      <c r="D125" s="22"/>
      <c r="E125" s="22"/>
      <c r="F125" s="22"/>
      <c r="G125" s="22"/>
      <c r="H125" s="22"/>
      <c r="I125" s="22"/>
      <c r="J125" s="49"/>
      <c r="K125" s="49"/>
    </row>
    <row r="126" spans="2:11" x14ac:dyDescent="0.2">
      <c r="B126" s="15"/>
      <c r="C126" s="15"/>
      <c r="D126" s="22"/>
      <c r="E126" s="22"/>
      <c r="F126" s="22"/>
      <c r="G126" s="22"/>
      <c r="H126" s="22"/>
      <c r="I126" s="22"/>
      <c r="J126" s="49"/>
      <c r="K126" s="49"/>
    </row>
    <row r="127" spans="2:11" x14ac:dyDescent="0.2">
      <c r="B127" s="15"/>
      <c r="C127" s="15"/>
      <c r="D127" s="22"/>
      <c r="E127" s="22"/>
      <c r="F127" s="22"/>
      <c r="G127" s="22"/>
      <c r="H127" s="22"/>
      <c r="I127" s="22"/>
      <c r="J127" s="49"/>
      <c r="K127" s="49"/>
    </row>
    <row r="128" spans="2:11" x14ac:dyDescent="0.2">
      <c r="D128" s="24"/>
      <c r="E128" s="24"/>
      <c r="F128" s="24"/>
      <c r="G128" s="24"/>
      <c r="H128" s="24"/>
      <c r="I128" s="24"/>
      <c r="J128" s="91"/>
      <c r="K128" s="91"/>
    </row>
    <row r="129" spans="1:11" x14ac:dyDescent="0.2">
      <c r="A129" s="45"/>
      <c r="B129" s="161"/>
      <c r="C129" s="161"/>
      <c r="D129" s="162"/>
      <c r="E129" s="162"/>
      <c r="F129" s="162"/>
      <c r="G129" s="162"/>
      <c r="H129" s="162"/>
      <c r="I129" s="162"/>
      <c r="J129" s="21"/>
      <c r="K129" s="21"/>
    </row>
    <row r="130" spans="1:11" x14ac:dyDescent="0.2">
      <c r="A130" s="45"/>
      <c r="B130" s="37"/>
      <c r="C130" s="38"/>
      <c r="D130" s="46"/>
      <c r="E130" s="47"/>
      <c r="F130" s="48"/>
      <c r="G130" s="48"/>
      <c r="H130" s="48"/>
      <c r="I130" s="48"/>
      <c r="J130" s="49"/>
      <c r="K130" s="49"/>
    </row>
    <row r="131" spans="1:11" x14ac:dyDescent="0.2">
      <c r="A131" s="45"/>
      <c r="B131" s="161"/>
      <c r="C131" s="161"/>
      <c r="D131" s="162"/>
      <c r="E131" s="162"/>
      <c r="F131" s="162"/>
      <c r="G131" s="162"/>
      <c r="H131" s="162"/>
      <c r="I131" s="162"/>
      <c r="J131" s="21"/>
      <c r="K131" s="21"/>
    </row>
    <row r="132" spans="1:11" x14ac:dyDescent="0.2">
      <c r="A132" s="45"/>
      <c r="B132" s="17"/>
      <c r="C132" s="18"/>
      <c r="D132" s="21"/>
      <c r="E132" s="21"/>
      <c r="F132" s="21"/>
      <c r="G132" s="21"/>
      <c r="H132" s="21"/>
      <c r="I132" s="21"/>
      <c r="J132" s="21"/>
      <c r="K132" s="21"/>
    </row>
    <row r="133" spans="1:11" x14ac:dyDescent="0.2">
      <c r="A133" s="45"/>
      <c r="B133" s="163"/>
      <c r="C133" s="163"/>
      <c r="D133" s="164"/>
      <c r="E133" s="164"/>
      <c r="F133" s="164"/>
      <c r="G133" s="164"/>
      <c r="H133" s="164"/>
      <c r="I133" s="164"/>
      <c r="J133" s="49"/>
      <c r="K133" s="49"/>
    </row>
    <row r="134" spans="1:11" x14ac:dyDescent="0.2">
      <c r="A134" s="45"/>
      <c r="B134" s="44"/>
      <c r="C134" s="44"/>
      <c r="D134" s="44"/>
      <c r="E134" s="44"/>
      <c r="F134" s="44"/>
      <c r="G134" s="44"/>
      <c r="H134" s="44"/>
      <c r="I134" s="44"/>
      <c r="J134" s="94"/>
      <c r="K134" s="94"/>
    </row>
    <row r="135" spans="1:11" x14ac:dyDescent="0.2">
      <c r="A135" s="45"/>
      <c r="B135" s="44"/>
      <c r="C135" s="44"/>
      <c r="D135" s="44"/>
      <c r="E135" s="44"/>
      <c r="F135" s="44"/>
      <c r="G135" s="44"/>
      <c r="H135" s="44"/>
      <c r="I135" s="44"/>
      <c r="J135" s="94"/>
      <c r="K135" s="94"/>
    </row>
    <row r="136" spans="1:11" x14ac:dyDescent="0.2">
      <c r="A136" s="45"/>
      <c r="B136" s="44"/>
      <c r="C136" s="44"/>
      <c r="D136" s="44"/>
      <c r="E136" s="44"/>
      <c r="F136" s="44"/>
      <c r="G136" s="44"/>
      <c r="H136" s="44"/>
      <c r="I136" s="44"/>
      <c r="J136" s="94"/>
      <c r="K136" s="94"/>
    </row>
    <row r="137" spans="1:11" x14ac:dyDescent="0.2">
      <c r="A137" s="45"/>
      <c r="B137" s="44"/>
      <c r="C137" s="44"/>
      <c r="D137" s="44"/>
      <c r="E137" s="44"/>
      <c r="F137" s="44"/>
      <c r="G137" s="44"/>
      <c r="H137" s="44"/>
      <c r="I137" s="44"/>
      <c r="J137" s="94"/>
      <c r="K137" s="94"/>
    </row>
    <row r="138" spans="1:11" x14ac:dyDescent="0.2">
      <c r="A138" s="45"/>
      <c r="B138" s="44"/>
      <c r="C138" s="44"/>
      <c r="D138" s="44"/>
      <c r="E138" s="44"/>
      <c r="F138" s="44"/>
      <c r="G138" s="44"/>
      <c r="H138" s="44"/>
      <c r="I138" s="44"/>
      <c r="J138" s="94"/>
      <c r="K138" s="94"/>
    </row>
  </sheetData>
  <mergeCells count="18">
    <mergeCell ref="B133:I133"/>
    <mergeCell ref="B53:I53"/>
    <mergeCell ref="B55:I55"/>
    <mergeCell ref="B57:I57"/>
    <mergeCell ref="B68:I68"/>
    <mergeCell ref="B71:I71"/>
    <mergeCell ref="B83:I83"/>
    <mergeCell ref="B88:I88"/>
    <mergeCell ref="B96:I96"/>
    <mergeCell ref="B129:I129"/>
    <mergeCell ref="B131:I131"/>
    <mergeCell ref="B51:I51"/>
    <mergeCell ref="B11:I11"/>
    <mergeCell ref="B43:I43"/>
    <mergeCell ref="B1:I1"/>
    <mergeCell ref="B3:I3"/>
    <mergeCell ref="B17:I17"/>
    <mergeCell ref="B39:I39"/>
  </mergeCells>
  <pageMargins left="0.7" right="0.7" top="0.75" bottom="0.75" header="0.3" footer="0.3"/>
  <pageSetup paperSize="9" scale="65" orientation="portrait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Főösszesítő</vt:lpstr>
      <vt:lpstr>Építészet belső</vt:lpstr>
      <vt:lpstr>Építészet külső</vt:lpstr>
      <vt:lpstr>Területrendezés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2013-06-06T08:29:20Z</dcterms:created>
  <dcterms:modified xsi:type="dcterms:W3CDTF">2016-10-26T09:13:30Z</dcterms:modified>
</cp:coreProperties>
</file>